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thai\Desktop\"/>
    </mc:Choice>
  </mc:AlternateContent>
  <xr:revisionPtr revIDLastSave="0" documentId="13_ncr:1_{BAF45920-3C4C-4EC1-82FE-37220297AD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ปร.4(ก)." sheetId="3" r:id="rId1"/>
    <sheet name="ปร.5" sheetId="2" r:id="rId2"/>
    <sheet name="ปร.6" sheetId="1" r:id="rId3"/>
    <sheet name="Factor F" sheetId="6" r:id="rId4"/>
    <sheet name="แบบรูป" sheetId="8" r:id="rId5"/>
  </sheets>
  <definedNames>
    <definedName name="_xlnm.Print_Area" localSheetId="3">'Factor F'!$A$1:$L$36</definedName>
    <definedName name="_xlnm.Print_Area" localSheetId="1">ปร.5!$A$1:$N$31</definedName>
    <definedName name="_xlnm.Print_Area" localSheetId="2">ปร.6!$A$1:$K$34</definedName>
    <definedName name="_xlnm.Print_Titles" localSheetId="0">'ปร.4(ก).'!$1:$7</definedName>
  </definedNames>
  <calcPr calcId="181029"/>
</workbook>
</file>

<file path=xl/calcChain.xml><?xml version="1.0" encoding="utf-8"?>
<calcChain xmlns="http://schemas.openxmlformats.org/spreadsheetml/2006/main">
  <c r="H23" i="2" l="1"/>
  <c r="A2" i="2"/>
  <c r="E32" i="1"/>
  <c r="E30" i="1"/>
  <c r="D37" i="8"/>
  <c r="D34" i="8"/>
  <c r="G36" i="8" l="1"/>
  <c r="G27" i="1"/>
  <c r="L24" i="2"/>
  <c r="H36" i="6" l="1"/>
  <c r="F35" i="6"/>
  <c r="F34" i="6"/>
  <c r="E28" i="1"/>
  <c r="E26" i="1"/>
  <c r="E25" i="1"/>
  <c r="E24" i="1"/>
  <c r="H25" i="2"/>
  <c r="J22" i="2"/>
  <c r="H24" i="2"/>
  <c r="H21" i="2"/>
  <c r="V7" i="6" l="1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8" i="6"/>
  <c r="C4" i="8" l="1"/>
  <c r="D3" i="2"/>
  <c r="C3" i="8"/>
  <c r="H2" i="2"/>
  <c r="A3" i="8"/>
  <c r="I26" i="3" l="1"/>
  <c r="K26" i="3"/>
  <c r="L26" i="3" s="1"/>
  <c r="I27" i="3"/>
  <c r="K27" i="3"/>
  <c r="L27" i="3" s="1"/>
  <c r="I28" i="3"/>
  <c r="K28" i="3"/>
  <c r="I29" i="3"/>
  <c r="K29" i="3"/>
  <c r="I30" i="3"/>
  <c r="K30" i="3"/>
  <c r="L30" i="3" s="1"/>
  <c r="I31" i="3"/>
  <c r="K31" i="3"/>
  <c r="I32" i="3"/>
  <c r="K32" i="3"/>
  <c r="I33" i="3"/>
  <c r="K33" i="3"/>
  <c r="I34" i="3"/>
  <c r="K34" i="3"/>
  <c r="L34" i="3" s="1"/>
  <c r="I35" i="3"/>
  <c r="K35" i="3"/>
  <c r="I36" i="3"/>
  <c r="K36" i="3"/>
  <c r="L36" i="3" s="1"/>
  <c r="I37" i="3"/>
  <c r="K37" i="3"/>
  <c r="I38" i="3"/>
  <c r="K38" i="3"/>
  <c r="L38" i="3" s="1"/>
  <c r="I39" i="3"/>
  <c r="K39" i="3"/>
  <c r="I40" i="3"/>
  <c r="K40" i="3"/>
  <c r="I41" i="3"/>
  <c r="K41" i="3"/>
  <c r="I42" i="3"/>
  <c r="K42" i="3"/>
  <c r="I43" i="3"/>
  <c r="K43" i="3"/>
  <c r="I44" i="3"/>
  <c r="K44" i="3"/>
  <c r="I21" i="3"/>
  <c r="K21" i="3"/>
  <c r="I22" i="3"/>
  <c r="K22" i="3"/>
  <c r="I23" i="3"/>
  <c r="K23" i="3"/>
  <c r="I19" i="3"/>
  <c r="K19" i="3"/>
  <c r="I13" i="3"/>
  <c r="K13" i="3"/>
  <c r="I14" i="3"/>
  <c r="K14" i="3"/>
  <c r="I15" i="3"/>
  <c r="K15" i="3"/>
  <c r="I16" i="3"/>
  <c r="K16" i="3"/>
  <c r="I17" i="3"/>
  <c r="K17" i="3"/>
  <c r="I18" i="3"/>
  <c r="K18" i="3"/>
  <c r="I20" i="3"/>
  <c r="K20" i="3"/>
  <c r="I24" i="3"/>
  <c r="K24" i="3"/>
  <c r="I25" i="3"/>
  <c r="K25" i="3"/>
  <c r="L41" i="3" l="1"/>
  <c r="L37" i="3"/>
  <c r="L35" i="3"/>
  <c r="L33" i="3"/>
  <c r="L22" i="3"/>
  <c r="L39" i="3"/>
  <c r="L31" i="3"/>
  <c r="L43" i="3"/>
  <c r="L29" i="3"/>
  <c r="L44" i="3"/>
  <c r="L42" i="3"/>
  <c r="L23" i="3"/>
  <c r="L28" i="3"/>
  <c r="L40" i="3"/>
  <c r="L32" i="3"/>
  <c r="L21" i="3"/>
  <c r="L19" i="3"/>
  <c r="L20" i="3"/>
  <c r="L16" i="3"/>
  <c r="L14" i="3"/>
  <c r="L13" i="3"/>
  <c r="L24" i="3"/>
  <c r="L25" i="3"/>
  <c r="L18" i="3"/>
  <c r="L17" i="3"/>
  <c r="L15" i="3"/>
  <c r="I9" i="3"/>
  <c r="I10" i="3"/>
  <c r="I11" i="3"/>
  <c r="I12" i="3"/>
  <c r="K9" i="3" l="1"/>
  <c r="K10" i="3"/>
  <c r="K11" i="3"/>
  <c r="K12" i="3"/>
  <c r="L11" i="3" l="1"/>
  <c r="L9" i="3"/>
  <c r="L12" i="3"/>
  <c r="L10" i="3"/>
  <c r="I8" i="3"/>
  <c r="I6" i="1" l="1"/>
  <c r="A2" i="6" l="1"/>
  <c r="D2" i="6"/>
  <c r="B3" i="6"/>
  <c r="B4" i="6" s="1"/>
  <c r="K3" i="6"/>
  <c r="A3" i="1"/>
  <c r="E3" i="1"/>
  <c r="B4" i="1"/>
  <c r="C5" i="1" s="1"/>
  <c r="I4" i="1"/>
  <c r="E7" i="1"/>
  <c r="A12" i="1"/>
  <c r="E4" i="2"/>
  <c r="M3" i="2"/>
  <c r="M5" i="2"/>
  <c r="I45" i="3"/>
  <c r="K8" i="3"/>
  <c r="K45" i="3" s="1"/>
  <c r="L8" i="3" l="1"/>
  <c r="L45" i="3" s="1"/>
  <c r="K9" i="2" l="1"/>
  <c r="P8" i="6" l="1"/>
  <c r="P10" i="6" s="1"/>
  <c r="G23" i="6" s="1"/>
  <c r="H17" i="6"/>
  <c r="P11" i="6" l="1"/>
  <c r="P12" i="6" s="1"/>
  <c r="E24" i="6" s="1"/>
  <c r="G26" i="6"/>
  <c r="R12" i="6" l="1"/>
  <c r="H21" i="6" s="1"/>
  <c r="H18" i="6"/>
  <c r="O17" i="6" s="1"/>
  <c r="H19" i="6"/>
  <c r="G24" i="6"/>
  <c r="I23" i="6"/>
  <c r="R11" i="6"/>
  <c r="A23" i="6" s="1"/>
  <c r="O19" i="6" l="1"/>
  <c r="E23" i="6"/>
  <c r="H20" i="6"/>
  <c r="C23" i="6"/>
  <c r="O16" i="6" l="1"/>
  <c r="O18" i="6" s="1"/>
  <c r="O20" i="6" s="1"/>
  <c r="O21" i="6" s="1"/>
  <c r="L9" i="2" l="1"/>
  <c r="G27" i="6" s="1"/>
  <c r="M9" i="2"/>
  <c r="M17" i="2" s="1"/>
  <c r="M18" i="2" s="1"/>
  <c r="H12" i="1" l="1"/>
  <c r="H21" i="1" s="1"/>
  <c r="B22" i="1" s="1"/>
  <c r="A18" i="2"/>
</calcChain>
</file>

<file path=xl/sharedStrings.xml><?xml version="1.0" encoding="utf-8"?>
<sst xmlns="http://schemas.openxmlformats.org/spreadsheetml/2006/main" count="174" uniqueCount="119">
  <si>
    <t>หน่วยงาน</t>
  </si>
  <si>
    <t>ประมาณราคาเมื่อวันที่</t>
  </si>
  <si>
    <t>ลำดับที่</t>
  </si>
  <si>
    <t>รายการ</t>
  </si>
  <si>
    <t>หมายเหตุ</t>
  </si>
  <si>
    <t>เงื่อนไข</t>
  </si>
  <si>
    <t>สรุป</t>
  </si>
  <si>
    <t>ประมาณราคาโดย</t>
  </si>
  <si>
    <t>จังหวัด</t>
  </si>
  <si>
    <t>**</t>
  </si>
  <si>
    <t>จำนวน</t>
  </si>
  <si>
    <t>แผ่น</t>
  </si>
  <si>
    <t xml:space="preserve">   เงินล่วงหน้าจ่าย...................</t>
  </si>
  <si>
    <t xml:space="preserve">   เงินประกันผลงานหัก..........</t>
  </si>
  <si>
    <t xml:space="preserve">   ดอกเบี้ยเงินกู้........................</t>
  </si>
  <si>
    <t xml:space="preserve">   ค่าภาษีมูลค่าเพิ่ม.................</t>
  </si>
  <si>
    <t>หน่วย</t>
  </si>
  <si>
    <t>ค่าแรงงาน</t>
  </si>
  <si>
    <t>จำนวนเงิน</t>
  </si>
  <si>
    <t>รวมค่าวัสดุ  และค่าแรงงาน</t>
  </si>
  <si>
    <t>ค่าวัสดุ</t>
  </si>
  <si>
    <t>ค่าก่อสร้าง</t>
  </si>
  <si>
    <t>หน่วย : บาท</t>
  </si>
  <si>
    <t>ค่างานต้นทุน</t>
  </si>
  <si>
    <t>...............................................................................................</t>
  </si>
  <si>
    <t>รายการปริมาณงานและราคา</t>
  </si>
  <si>
    <t>ราคาต่อหน่วย</t>
  </si>
  <si>
    <t>ยอดสุทธิ</t>
  </si>
  <si>
    <t xml:space="preserve"> -</t>
  </si>
  <si>
    <t>แบบ ปร.5(ก)</t>
  </si>
  <si>
    <t>ดอกเบี้ยเงินกู้</t>
  </si>
  <si>
    <t>ค่างาน(ทุน)</t>
  </si>
  <si>
    <t>FACTOR F</t>
  </si>
  <si>
    <t>ล้านบาท</t>
  </si>
  <si>
    <t>เงินล่วงหน้าจ่าย</t>
  </si>
  <si>
    <t>&lt;0.5</t>
  </si>
  <si>
    <t>ค่าประกันผลงาน หัก</t>
  </si>
  <si>
    <t>ค่าภาษีมูลค่าเพิ่ม ( VAT )</t>
  </si>
  <si>
    <t>สูตรคำนวณหาค่า FACTOR  F</t>
  </si>
  <si>
    <t>( C - B )</t>
  </si>
  <si>
    <t>A = ค่าวัสดุและแรงงานต้นทุน</t>
  </si>
  <si>
    <t>B = ค่างานตัวต่ำกว่าต้นทุน</t>
  </si>
  <si>
    <t>C = ค่างานตัวสูงกว่าต้นทุน</t>
  </si>
  <si>
    <t>D = Factor F ของค่างานตัวต่ำกว่าต้นทุน</t>
  </si>
  <si>
    <t>E = Factor F ของค่างานตัวสูงกว่าต้นทุน</t>
  </si>
  <si>
    <t>&gt;500</t>
  </si>
  <si>
    <t>ตารางแสดงการคำนวณหาค่า FACTOR F งานอาคาร</t>
  </si>
  <si>
    <r>
      <t xml:space="preserve">สูตรการหาค่า Factor F = D - </t>
    </r>
    <r>
      <rPr>
        <b/>
        <sz val="16"/>
        <color indexed="8"/>
        <rFont val="Symbol"/>
        <family val="1"/>
        <charset val="2"/>
      </rPr>
      <t/>
    </r>
  </si>
  <si>
    <t>}</t>
  </si>
  <si>
    <t>{</t>
  </si>
  <si>
    <t>บาท</t>
  </si>
  <si>
    <t>1. กรณีค่างานอยู่ระหว่างช่วงของค่างานต้นทุนที่กำหนด ให้เทียบอัตราส่วนเพื่อหาค่า Factor F</t>
  </si>
  <si>
    <r>
      <t>[</t>
    </r>
    <r>
      <rPr>
        <sz val="16"/>
        <color indexed="8"/>
        <rFont val="TH SarabunPSK"/>
        <family val="2"/>
      </rPr>
      <t>( D - E ) x ( A - B )</t>
    </r>
    <r>
      <rPr>
        <sz val="22"/>
        <color indexed="8"/>
        <rFont val="TH SarabunPSK"/>
        <family val="2"/>
      </rPr>
      <t>]</t>
    </r>
  </si>
  <si>
    <t>2. ถ้าเป็นงานเงินกู้ให้ใช้ Factor F ในช่อง " รวมในรูป Factor "</t>
  </si>
  <si>
    <t>Factor F</t>
  </si>
  <si>
    <t>a =</t>
  </si>
  <si>
    <t xml:space="preserve"> </t>
  </si>
  <si>
    <t>b =</t>
  </si>
  <si>
    <t xml:space="preserve">c = </t>
  </si>
  <si>
    <t xml:space="preserve">d = </t>
  </si>
  <si>
    <t xml:space="preserve">e = </t>
  </si>
  <si>
    <t>เมื่อ</t>
  </si>
  <si>
    <t xml:space="preserve"> =</t>
  </si>
  <si>
    <t>แทนค่า</t>
  </si>
  <si>
    <t>(</t>
  </si>
  <si>
    <t>)</t>
  </si>
  <si>
    <t>)   X   (</t>
  </si>
  <si>
    <t>สรุปค่าต้นทุนงาน</t>
  </si>
  <si>
    <t>ค่า FACTOR F เท่ากับ</t>
  </si>
  <si>
    <t xml:space="preserve"> -  (</t>
  </si>
  <si>
    <t>สรุปค่าปรับปรุง-ซ่อมแซม</t>
  </si>
  <si>
    <t>สถานที่</t>
  </si>
  <si>
    <t>สรุปราคาค่าปรับปรุง-ซ่อมแซม</t>
  </si>
  <si>
    <t>แบบ ปร.4 ปร.5 ปร.6 และตารางแสดงการคำนวณหาค่า Factor F ทั้งหมด</t>
  </si>
  <si>
    <t>งานปรับปรุง/ซ่อมแซม</t>
  </si>
  <si>
    <t>แบบ ปร.4(ก) ที่แนบ</t>
  </si>
  <si>
    <t>ค่าปรับปรุง/ซ่อมแซม</t>
  </si>
  <si>
    <t xml:space="preserve">  รวมค่าปรับปรุง/ซ่อมแซม</t>
  </si>
  <si>
    <t xml:space="preserve">รวมค่าปรับปรุง/ซ่อมแซมเป็นเงินทั้งสิ้น   </t>
  </si>
  <si>
    <t>ผู้ประมาณราคา</t>
  </si>
  <si>
    <t>รับรองความถูกต้อง</t>
  </si>
  <si>
    <t>ตรวจสอบความถูกต้อง</t>
  </si>
  <si>
    <t>...........................................................................................</t>
  </si>
  <si>
    <t>รวมค่าวัสดุและค่าแรงงานงานปรับปรุง ซ่อมแซมทั้งหมด</t>
  </si>
  <si>
    <t>กรุงเทพมหานคร</t>
  </si>
  <si>
    <t>………………………………………………………………………………..</t>
  </si>
  <si>
    <t>…………………………………………………..</t>
  </si>
  <si>
    <t>แบบบรูปรายการ</t>
  </si>
  <si>
    <t>โรงเรียน</t>
  </si>
  <si>
    <t xml:space="preserve">ด้วยโรงเรียนมีความประสงค์ดำเนินการปรับปรุง/ซ่อมแซมอาคารเรียน อาคารประกอบ </t>
  </si>
  <si>
    <t>และสิ่งก่อสร้างอื่น รายละเอียดดังต่อไปนี้</t>
  </si>
  <si>
    <t>รายการรื้อถอน</t>
  </si>
  <si>
    <t>รายการซ่อมแซมใหม่</t>
  </si>
  <si>
    <t>...................................................</t>
  </si>
  <si>
    <t>รหัส
วัสดุ</t>
  </si>
  <si>
    <t>d-e=</t>
  </si>
  <si>
    <t>a-b=</t>
  </si>
  <si>
    <t>[( D - E ) x ( A - B )]</t>
  </si>
  <si>
    <t>c-b=</t>
  </si>
  <si>
    <t>หาร</t>
  </si>
  <si>
    <t>factor f</t>
  </si>
  <si>
    <t>.......................................................</t>
  </si>
  <si>
    <t>นายทดสอบ</t>
  </si>
  <si>
    <t>ตำแหน่งผู้อำนวยการโรงเรียน</t>
  </si>
  <si>
    <t>ตำแหน่ง...........................................</t>
  </si>
  <si>
    <t>(ชื่อ - สกุล ผู้บริหาร)</t>
  </si>
  <si>
    <t>(ชื่อ สกุล ผู้ประมาณการ)</t>
  </si>
  <si>
    <t>นักวิเคราะห์นโยบายและแผน สพม.กท1</t>
  </si>
  <si>
    <t>อาคารหลังที่ 1</t>
  </si>
  <si>
    <t>อาคารหลังที่ 2</t>
  </si>
  <si>
    <t>ให้จัดทำประมาณการรายการรื้อถอนและซ่อมแซมใหม่</t>
  </si>
  <si>
    <t>ให้แล้วเสร็จเป็นหลังๆ ไปเป็นชุด</t>
  </si>
  <si>
    <t>สพม.กท 1</t>
  </si>
  <si>
    <t>(นางสาวสุวิชา  บัวผุด)</t>
  </si>
  <si>
    <t>...../....../2566</t>
  </si>
  <si>
    <t>รักษาการ ผู้อำนวยการกลุ่มนโยบายและแผน สพม.กท1</t>
  </si>
  <si>
    <t>(นายทศพล สุรพันธ์วรเวช )</t>
  </si>
  <si>
    <t>นักวิเคราะห์นโยบายและแผนชำนาญการ สพม.กท1</t>
  </si>
  <si>
    <t>รักษาการ ผู้อำนวยการกลุ่มนโยบายและแผน  สพม.กท1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</si>
</sst>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(* #,##0.00_);_(* \(#,##0.00\);_(* &quot;-&quot;??_);_(@_)"/>
    <numFmt numFmtId="188" formatCode="0.0000"/>
    <numFmt numFmtId="189" formatCode="_-* #,##0_-;\-* #,##0_-;_-* &quot;-&quot;??_-;_-@_-"/>
    <numFmt numFmtId="190" formatCode="[$-101041E]d\ mmmm\ yyyy;@"/>
    <numFmt numFmtId="191" formatCode="_-* #,##0.0000_-;\-* #,##0.0000_-;_-* &quot;-&quot;??_-;_-@_-"/>
    <numFmt numFmtId="192" formatCode="_(* #,##0_);_(* \(#,##0\);_(* &quot;-&quot;??_);_(@_)"/>
    <numFmt numFmtId="193" formatCode="0.0"/>
  </numFmts>
  <fonts count="56" x14ac:knownFonts="1">
    <font>
      <sz val="10"/>
      <name val="Arial"/>
      <charset val="222"/>
    </font>
    <font>
      <sz val="10"/>
      <name val="Arial"/>
      <family val="2"/>
    </font>
    <font>
      <sz val="16"/>
      <name val="TH SarabunPSK"/>
      <family val="2"/>
    </font>
    <font>
      <sz val="8"/>
      <name val="Arial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8"/>
      <name val="TH SarabunPSK"/>
      <family val="2"/>
    </font>
    <font>
      <sz val="13"/>
      <name val="TH SarabunPSK"/>
      <family val="2"/>
    </font>
    <font>
      <u/>
      <sz val="14"/>
      <name val="TH SarabunPSK"/>
      <family val="2"/>
    </font>
    <font>
      <sz val="15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0"/>
      <name val="Arial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5"/>
      <name val="TH SarabunPSK"/>
      <family val="2"/>
    </font>
    <font>
      <b/>
      <sz val="17"/>
      <name val="TH SarabunPSK"/>
      <family val="2"/>
    </font>
    <font>
      <b/>
      <sz val="16"/>
      <color indexed="8"/>
      <name val="Symbol"/>
      <family val="1"/>
      <charset val="2"/>
    </font>
    <font>
      <sz val="22"/>
      <color indexed="8"/>
      <name val="TH SarabunPSK"/>
      <family val="2"/>
    </font>
    <font>
      <sz val="36"/>
      <color indexed="8"/>
      <name val="Symbol"/>
      <family val="1"/>
      <charset val="2"/>
    </font>
    <font>
      <sz val="36"/>
      <color indexed="8"/>
      <name val="TH SarabunPSK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63"/>
      <name val="Arial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11"/>
      <color indexed="8"/>
      <name val="TH SarabunPSK"/>
      <family val="2"/>
    </font>
    <font>
      <b/>
      <sz val="14"/>
      <color indexed="8"/>
      <name val="TH SarabunPSK"/>
      <family val="2"/>
    </font>
    <font>
      <sz val="15.5"/>
      <name val="TH SarabunPSK"/>
      <family val="2"/>
    </font>
    <font>
      <sz val="14"/>
      <color rgb="FF0000CC"/>
      <name val="TH SarabunPSK"/>
      <family val="2"/>
    </font>
    <font>
      <sz val="16"/>
      <color rgb="FF0000CC"/>
      <name val="TH SarabunPSK"/>
      <family val="2"/>
    </font>
    <font>
      <sz val="15"/>
      <color rgb="FF0000CC"/>
      <name val="TH SarabunPSK"/>
      <family val="2"/>
    </font>
    <font>
      <b/>
      <u/>
      <sz val="14"/>
      <name val="TH SarabunPSK"/>
      <family val="2"/>
    </font>
    <font>
      <sz val="14"/>
      <color rgb="FFFF0000"/>
      <name val="TH SarabunPSK"/>
      <family val="2"/>
    </font>
    <font>
      <b/>
      <sz val="14"/>
      <color rgb="FF0000CC"/>
      <name val="TH SarabunPSK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187" fontId="4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6" fillId="22" borderId="0" applyNumberFormat="0" applyBorder="0" applyAlignment="0" applyProtection="0"/>
    <xf numFmtId="0" fontId="27" fillId="0" borderId="0"/>
    <xf numFmtId="0" fontId="27" fillId="23" borderId="7" applyNumberFormat="0" applyFont="0" applyAlignment="0" applyProtection="0"/>
    <xf numFmtId="0" fontId="28" fillId="20" borderId="8" applyNumberFormat="0" applyAlignment="0" applyProtection="0"/>
    <xf numFmtId="9" fontId="4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9" fillId="0" borderId="0"/>
  </cellStyleXfs>
  <cellXfs count="347">
    <xf numFmtId="0" fontId="0" fillId="0" borderId="0" xfId="0"/>
    <xf numFmtId="0" fontId="2" fillId="0" borderId="0" xfId="0" applyFont="1"/>
    <xf numFmtId="189" fontId="4" fillId="0" borderId="10" xfId="46" applyNumberFormat="1" applyFont="1" applyBorder="1" applyAlignment="1">
      <alignment horizontal="center" vertical="center" wrapText="1"/>
    </xf>
    <xf numFmtId="189" fontId="4" fillId="0" borderId="11" xfId="46" applyNumberFormat="1" applyFont="1" applyBorder="1" applyAlignment="1">
      <alignment horizontal="center" vertical="center" wrapText="1"/>
    </xf>
    <xf numFmtId="189" fontId="2" fillId="0" borderId="0" xfId="46" applyNumberFormat="1" applyFont="1"/>
    <xf numFmtId="0" fontId="2" fillId="0" borderId="12" xfId="0" applyFont="1" applyBorder="1"/>
    <xf numFmtId="0" fontId="2" fillId="0" borderId="12" xfId="0" applyFont="1" applyBorder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189" fontId="8" fillId="0" borderId="0" xfId="46" applyNumberFormat="1" applyFont="1"/>
    <xf numFmtId="189" fontId="8" fillId="0" borderId="0" xfId="46" applyNumberFormat="1" applyFont="1" applyBorder="1"/>
    <xf numFmtId="189" fontId="4" fillId="0" borderId="16" xfId="46" applyNumberFormat="1" applyFont="1" applyBorder="1" applyAlignment="1">
      <alignment horizontal="right"/>
    </xf>
    <xf numFmtId="0" fontId="2" fillId="0" borderId="17" xfId="0" applyFont="1" applyBorder="1"/>
    <xf numFmtId="0" fontId="2" fillId="0" borderId="14" xfId="0" applyFont="1" applyBorder="1"/>
    <xf numFmtId="189" fontId="2" fillId="0" borderId="14" xfId="46" applyNumberFormat="1" applyFont="1" applyBorder="1"/>
    <xf numFmtId="0" fontId="2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4" xfId="0" applyFont="1" applyBorder="1"/>
    <xf numFmtId="189" fontId="8" fillId="0" borderId="14" xfId="46" applyNumberFormat="1" applyFont="1" applyBorder="1"/>
    <xf numFmtId="0" fontId="2" fillId="0" borderId="0" xfId="0" applyFont="1" applyAlignment="1">
      <alignment vertical="center"/>
    </xf>
    <xf numFmtId="0" fontId="7" fillId="0" borderId="0" xfId="48" applyFont="1"/>
    <xf numFmtId="192" fontId="7" fillId="0" borderId="0" xfId="46" applyNumberFormat="1" applyFont="1" applyBorder="1" applyProtection="1">
      <protection locked="0"/>
    </xf>
    <xf numFmtId="49" fontId="7" fillId="0" borderId="0" xfId="48" applyNumberFormat="1" applyFont="1" applyAlignment="1">
      <alignment horizontal="left"/>
    </xf>
    <xf numFmtId="0" fontId="4" fillId="0" borderId="16" xfId="0" applyFont="1" applyBorder="1"/>
    <xf numFmtId="0" fontId="2" fillId="0" borderId="17" xfId="0" applyFont="1" applyBorder="1" applyAlignment="1">
      <alignment horizontal="center"/>
    </xf>
    <xf numFmtId="43" fontId="8" fillId="0" borderId="0" xfId="46" applyFont="1" applyBorder="1"/>
    <xf numFmtId="43" fontId="8" fillId="0" borderId="0" xfId="46" applyFont="1" applyBorder="1" applyAlignment="1">
      <alignment horizontal="center"/>
    </xf>
    <xf numFmtId="43" fontId="8" fillId="0" borderId="0" xfId="46" applyFont="1"/>
    <xf numFmtId="43" fontId="8" fillId="0" borderId="0" xfId="46" applyFont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19" xfId="0" applyFont="1" applyBorder="1"/>
    <xf numFmtId="0" fontId="8" fillId="0" borderId="19" xfId="0" applyFont="1" applyBorder="1"/>
    <xf numFmtId="189" fontId="8" fillId="0" borderId="19" xfId="46" applyNumberFormat="1" applyFont="1" applyBorder="1"/>
    <xf numFmtId="43" fontId="2" fillId="0" borderId="14" xfId="0" applyNumberFormat="1" applyFont="1" applyBorder="1"/>
    <xf numFmtId="189" fontId="2" fillId="0" borderId="21" xfId="46" applyNumberFormat="1" applyFont="1" applyBorder="1"/>
    <xf numFmtId="43" fontId="7" fillId="0" borderId="22" xfId="46" applyFont="1" applyBorder="1" applyAlignment="1">
      <alignment horizontal="center"/>
    </xf>
    <xf numFmtId="43" fontId="2" fillId="0" borderId="22" xfId="46" applyFont="1" applyBorder="1"/>
    <xf numFmtId="43" fontId="2" fillId="0" borderId="17" xfId="46" applyFont="1" applyBorder="1"/>
    <xf numFmtId="43" fontId="2" fillId="0" borderId="10" xfId="46" applyFont="1" applyBorder="1"/>
    <xf numFmtId="191" fontId="2" fillId="0" borderId="17" xfId="46" applyNumberFormat="1" applyFont="1" applyBorder="1" applyAlignment="1"/>
    <xf numFmtId="0" fontId="8" fillId="0" borderId="0" xfId="48" applyFont="1"/>
    <xf numFmtId="0" fontId="10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4" xfId="0" applyFont="1" applyBorder="1"/>
    <xf numFmtId="0" fontId="13" fillId="0" borderId="14" xfId="0" applyFont="1" applyBorder="1" applyAlignment="1">
      <alignment horizontal="center"/>
    </xf>
    <xf numFmtId="0" fontId="6" fillId="0" borderId="11" xfId="0" applyFont="1" applyBorder="1"/>
    <xf numFmtId="0" fontId="6" fillId="0" borderId="10" xfId="0" applyFont="1" applyBorder="1"/>
    <xf numFmtId="0" fontId="2" fillId="0" borderId="24" xfId="0" applyFont="1" applyBorder="1" applyAlignment="1">
      <alignment horizontal="right"/>
    </xf>
    <xf numFmtId="0" fontId="10" fillId="0" borderId="25" xfId="0" applyFont="1" applyBorder="1" applyAlignment="1">
      <alignment horizontal="center"/>
    </xf>
    <xf numFmtId="189" fontId="2" fillId="0" borderId="0" xfId="46" applyNumberFormat="1" applyFont="1" applyBorder="1" applyAlignment="1">
      <alignment horizontal="left"/>
    </xf>
    <xf numFmtId="189" fontId="2" fillId="0" borderId="0" xfId="46" applyNumberFormat="1" applyFont="1" applyBorder="1"/>
    <xf numFmtId="0" fontId="6" fillId="0" borderId="26" xfId="0" applyFont="1" applyBorder="1"/>
    <xf numFmtId="0" fontId="44" fillId="0" borderId="29" xfId="47" applyFont="1" applyBorder="1" applyAlignment="1" applyProtection="1">
      <alignment horizontal="center" vertical="center"/>
      <protection hidden="1"/>
    </xf>
    <xf numFmtId="191" fontId="44" fillId="0" borderId="29" xfId="46" applyNumberFormat="1" applyFont="1" applyFill="1" applyBorder="1" applyAlignment="1" applyProtection="1">
      <alignment horizontal="left" vertical="center"/>
      <protection hidden="1"/>
    </xf>
    <xf numFmtId="43" fontId="44" fillId="0" borderId="29" xfId="46" applyFont="1" applyFill="1" applyBorder="1" applyAlignment="1" applyProtection="1">
      <alignment horizontal="center" vertical="center"/>
      <protection hidden="1"/>
    </xf>
    <xf numFmtId="43" fontId="44" fillId="0" borderId="29" xfId="47" applyNumberFormat="1" applyFont="1" applyBorder="1" applyAlignment="1" applyProtection="1">
      <alignment horizontal="left" vertical="center"/>
      <protection hidden="1"/>
    </xf>
    <xf numFmtId="43" fontId="44" fillId="0" borderId="0" xfId="47" applyNumberFormat="1" applyFont="1" applyAlignment="1" applyProtection="1">
      <alignment horizontal="center" vertical="center"/>
      <protection hidden="1"/>
    </xf>
    <xf numFmtId="190" fontId="8" fillId="0" borderId="0" xfId="0" applyNumberFormat="1" applyFont="1"/>
    <xf numFmtId="0" fontId="2" fillId="0" borderId="16" xfId="0" applyFont="1" applyBorder="1"/>
    <xf numFmtId="0" fontId="2" fillId="0" borderId="16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7" fillId="0" borderId="16" xfId="0" applyFont="1" applyBorder="1"/>
    <xf numFmtId="43" fontId="7" fillId="0" borderId="16" xfId="46" applyFont="1" applyBorder="1" applyAlignment="1">
      <alignment horizontal="left"/>
    </xf>
    <xf numFmtId="189" fontId="8" fillId="0" borderId="0" xfId="46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190" fontId="51" fillId="0" borderId="18" xfId="0" applyNumberFormat="1" applyFont="1" applyBorder="1" applyAlignment="1">
      <alignment horizontal="left"/>
    </xf>
    <xf numFmtId="0" fontId="51" fillId="0" borderId="16" xfId="0" applyFont="1" applyBorder="1" applyAlignment="1">
      <alignment horizontal="center"/>
    </xf>
    <xf numFmtId="192" fontId="7" fillId="0" borderId="0" xfId="46" applyNumberFormat="1" applyFont="1" applyBorder="1" applyAlignment="1" applyProtection="1">
      <protection locked="0"/>
    </xf>
    <xf numFmtId="43" fontId="2" fillId="0" borderId="0" xfId="0" applyNumberFormat="1" applyFont="1"/>
    <xf numFmtId="0" fontId="10" fillId="0" borderId="0" xfId="0" applyFont="1"/>
    <xf numFmtId="0" fontId="8" fillId="0" borderId="16" xfId="0" applyFont="1" applyBorder="1" applyProtection="1">
      <protection locked="0"/>
    </xf>
    <xf numFmtId="0" fontId="8" fillId="0" borderId="15" xfId="0" applyFont="1" applyBorder="1" applyProtection="1">
      <protection locked="0"/>
    </xf>
    <xf numFmtId="43" fontId="8" fillId="0" borderId="14" xfId="46" applyFont="1" applyFill="1" applyBorder="1" applyAlignment="1" applyProtection="1">
      <alignment horizontal="left"/>
      <protection locked="0"/>
    </xf>
    <xf numFmtId="0" fontId="8" fillId="0" borderId="14" xfId="0" applyFont="1" applyBorder="1" applyAlignment="1" applyProtection="1">
      <alignment horizontal="center"/>
      <protection locked="0"/>
    </xf>
    <xf numFmtId="43" fontId="8" fillId="0" borderId="14" xfId="46" applyFont="1" applyFill="1" applyBorder="1" applyProtection="1">
      <protection locked="0"/>
    </xf>
    <xf numFmtId="0" fontId="8" fillId="0" borderId="16" xfId="0" applyFont="1" applyBorder="1" applyAlignment="1" applyProtection="1">
      <alignment horizontal="right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8" fillId="0" borderId="13" xfId="48" applyFont="1" applyBorder="1" applyProtection="1">
      <protection locked="0"/>
    </xf>
    <xf numFmtId="43" fontId="8" fillId="0" borderId="43" xfId="46" applyFont="1" applyFill="1" applyBorder="1" applyAlignment="1" applyProtection="1">
      <alignment horizontal="center"/>
      <protection locked="0"/>
    </xf>
    <xf numFmtId="43" fontId="8" fillId="0" borderId="15" xfId="46" applyFont="1" applyFill="1" applyBorder="1" applyAlignment="1" applyProtection="1">
      <alignment horizontal="center"/>
      <protection locked="0"/>
    </xf>
    <xf numFmtId="43" fontId="8" fillId="0" borderId="43" xfId="46" applyFont="1" applyFill="1" applyBorder="1" applyProtection="1">
      <protection locked="0"/>
    </xf>
    <xf numFmtId="187" fontId="8" fillId="0" borderId="15" xfId="46" applyNumberFormat="1" applyFont="1" applyFill="1" applyBorder="1" applyProtection="1">
      <protection locked="0"/>
    </xf>
    <xf numFmtId="189" fontId="8" fillId="0" borderId="0" xfId="46" applyNumberFormat="1" applyFont="1" applyFill="1"/>
    <xf numFmtId="0" fontId="7" fillId="0" borderId="48" xfId="0" applyFont="1" applyBorder="1" applyAlignment="1" applyProtection="1">
      <alignment horizontal="center"/>
      <protection locked="0"/>
    </xf>
    <xf numFmtId="193" fontId="8" fillId="0" borderId="48" xfId="0" applyNumberFormat="1" applyFont="1" applyBorder="1" applyProtection="1">
      <protection locked="0"/>
    </xf>
    <xf numFmtId="0" fontId="8" fillId="0" borderId="49" xfId="0" applyFont="1" applyBorder="1" applyAlignment="1" applyProtection="1">
      <alignment horizontal="right"/>
      <protection locked="0"/>
    </xf>
    <xf numFmtId="43" fontId="7" fillId="0" borderId="23" xfId="46" applyFont="1" applyFill="1" applyBorder="1" applyProtection="1">
      <protection locked="0"/>
    </xf>
    <xf numFmtId="187" fontId="8" fillId="0" borderId="50" xfId="46" applyNumberFormat="1" applyFont="1" applyFill="1" applyBorder="1" applyProtection="1">
      <protection locked="0"/>
    </xf>
    <xf numFmtId="0" fontId="7" fillId="0" borderId="0" xfId="0" applyFont="1"/>
    <xf numFmtId="0" fontId="53" fillId="0" borderId="0" xfId="0" applyFont="1" applyAlignment="1">
      <alignment vertical="center"/>
    </xf>
    <xf numFmtId="189" fontId="8" fillId="0" borderId="0" xfId="46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4" fillId="0" borderId="0" xfId="47" applyFont="1" applyAlignment="1" applyProtection="1">
      <alignment horizontal="center"/>
      <protection hidden="1"/>
    </xf>
    <xf numFmtId="43" fontId="34" fillId="0" borderId="0" xfId="46" applyFont="1" applyFill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43" fontId="2" fillId="0" borderId="0" xfId="46" applyFont="1" applyFill="1" applyProtection="1">
      <protection hidden="1"/>
    </xf>
    <xf numFmtId="0" fontId="4" fillId="0" borderId="16" xfId="0" applyFont="1" applyBorder="1" applyProtection="1">
      <protection hidden="1"/>
    </xf>
    <xf numFmtId="0" fontId="4" fillId="0" borderId="16" xfId="0" applyFont="1" applyBorder="1" applyAlignment="1" applyProtection="1">
      <alignment horizontal="right"/>
      <protection hidden="1"/>
    </xf>
    <xf numFmtId="189" fontId="2" fillId="0" borderId="0" xfId="46" applyNumberFormat="1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45" fillId="0" borderId="41" xfId="47" applyFont="1" applyBorder="1" applyAlignment="1" applyProtection="1">
      <alignment horizontal="center" vertical="center"/>
      <protection hidden="1"/>
    </xf>
    <xf numFmtId="0" fontId="45" fillId="0" borderId="28" xfId="47" applyFont="1" applyBorder="1" applyAlignment="1" applyProtection="1">
      <alignment horizontal="center" vertical="center"/>
      <protection hidden="1"/>
    </xf>
    <xf numFmtId="10" fontId="34" fillId="0" borderId="30" xfId="47" applyNumberFormat="1" applyFont="1" applyBorder="1" applyAlignment="1" applyProtection="1">
      <alignment horizontal="center"/>
      <protection hidden="1"/>
    </xf>
    <xf numFmtId="0" fontId="34" fillId="0" borderId="21" xfId="47" applyFont="1" applyBorder="1" applyAlignment="1" applyProtection="1">
      <alignment horizontal="center"/>
      <protection hidden="1"/>
    </xf>
    <xf numFmtId="0" fontId="34" fillId="0" borderId="31" xfId="47" applyFont="1" applyBorder="1" applyAlignment="1" applyProtection="1">
      <alignment horizontal="center"/>
      <protection hidden="1"/>
    </xf>
    <xf numFmtId="43" fontId="34" fillId="0" borderId="0" xfId="47" applyNumberFormat="1" applyFont="1" applyAlignment="1" applyProtection="1">
      <alignment horizontal="center"/>
      <protection hidden="1"/>
    </xf>
    <xf numFmtId="43" fontId="34" fillId="0" borderId="21" xfId="46" applyFont="1" applyFill="1" applyBorder="1" applyAlignment="1" applyProtection="1">
      <alignment horizontal="center"/>
      <protection hidden="1"/>
    </xf>
    <xf numFmtId="43" fontId="34" fillId="0" borderId="14" xfId="46" applyFont="1" applyFill="1" applyBorder="1" applyAlignment="1" applyProtection="1">
      <alignment horizontal="center"/>
      <protection hidden="1"/>
    </xf>
    <xf numFmtId="0" fontId="34" fillId="0" borderId="14" xfId="47" applyFont="1" applyBorder="1" applyAlignment="1" applyProtection="1">
      <alignment horizontal="center"/>
      <protection hidden="1"/>
    </xf>
    <xf numFmtId="188" fontId="34" fillId="0" borderId="32" xfId="47" applyNumberFormat="1" applyFont="1" applyBorder="1" applyAlignment="1" applyProtection="1">
      <alignment horizontal="center"/>
      <protection hidden="1"/>
    </xf>
    <xf numFmtId="0" fontId="34" fillId="0" borderId="32" xfId="47" applyFont="1" applyBorder="1" applyAlignment="1" applyProtection="1">
      <alignment horizontal="center"/>
      <protection hidden="1"/>
    </xf>
    <xf numFmtId="0" fontId="34" fillId="0" borderId="0" xfId="47" applyFont="1" applyAlignment="1" applyProtection="1">
      <alignment horizontal="left"/>
      <protection hidden="1"/>
    </xf>
    <xf numFmtId="43" fontId="34" fillId="0" borderId="0" xfId="47" applyNumberFormat="1" applyFont="1" applyAlignment="1" applyProtection="1">
      <alignment horizontal="left"/>
      <protection hidden="1"/>
    </xf>
    <xf numFmtId="0" fontId="43" fillId="0" borderId="0" xfId="0" applyFont="1" applyProtection="1">
      <protection hidden="1"/>
    </xf>
    <xf numFmtId="10" fontId="34" fillId="0" borderId="33" xfId="47" applyNumberFormat="1" applyFont="1" applyBorder="1" applyAlignment="1" applyProtection="1">
      <alignment horizontal="center"/>
      <protection hidden="1"/>
    </xf>
    <xf numFmtId="43" fontId="43" fillId="0" borderId="0" xfId="46" applyFont="1" applyFill="1" applyProtection="1">
      <protection hidden="1"/>
    </xf>
    <xf numFmtId="43" fontId="34" fillId="0" borderId="14" xfId="46" applyFont="1" applyFill="1" applyBorder="1" applyAlignment="1" applyProtection="1">
      <alignment horizontal="center" vertical="center"/>
      <protection hidden="1"/>
    </xf>
    <xf numFmtId="0" fontId="34" fillId="0" borderId="14" xfId="47" applyFont="1" applyBorder="1" applyAlignment="1" applyProtection="1">
      <alignment horizontal="center" vertical="center"/>
      <protection hidden="1"/>
    </xf>
    <xf numFmtId="0" fontId="34" fillId="0" borderId="32" xfId="47" applyFont="1" applyBorder="1" applyAlignment="1" applyProtection="1">
      <alignment horizontal="center" vertical="center"/>
      <protection hidden="1"/>
    </xf>
    <xf numFmtId="188" fontId="34" fillId="0" borderId="32" xfId="47" applyNumberFormat="1" applyFont="1" applyBorder="1" applyAlignment="1" applyProtection="1">
      <alignment horizontal="center" vertical="center"/>
      <protection hidden="1"/>
    </xf>
    <xf numFmtId="0" fontId="34" fillId="0" borderId="0" xfId="46" applyNumberFormat="1" applyFont="1" applyFill="1" applyAlignment="1" applyProtection="1">
      <alignment horizontal="right"/>
      <protection hidden="1"/>
    </xf>
    <xf numFmtId="0" fontId="46" fillId="0" borderId="34" xfId="47" applyFont="1" applyBorder="1" applyAlignment="1" applyProtection="1">
      <alignment horizontal="left"/>
      <protection hidden="1"/>
    </xf>
    <xf numFmtId="0" fontId="34" fillId="0" borderId="34" xfId="47" applyFont="1" applyBorder="1" applyAlignment="1" applyProtection="1">
      <alignment horizontal="right"/>
      <protection hidden="1"/>
    </xf>
    <xf numFmtId="0" fontId="46" fillId="0" borderId="0" xfId="47" applyFont="1" applyAlignment="1" applyProtection="1">
      <alignment horizontal="left"/>
      <protection hidden="1"/>
    </xf>
    <xf numFmtId="0" fontId="34" fillId="0" borderId="0" xfId="47" applyFont="1" applyAlignment="1" applyProtection="1">
      <alignment horizontal="right"/>
      <protection hidden="1"/>
    </xf>
    <xf numFmtId="0" fontId="44" fillId="0" borderId="0" xfId="47" applyFont="1" applyAlignment="1" applyProtection="1">
      <alignment horizontal="right"/>
      <protection hidden="1"/>
    </xf>
    <xf numFmtId="0" fontId="34" fillId="25" borderId="0" xfId="46" applyNumberFormat="1" applyFont="1" applyFill="1" applyAlignment="1" applyProtection="1">
      <alignment horizontal="right"/>
      <protection hidden="1"/>
    </xf>
    <xf numFmtId="0" fontId="46" fillId="0" borderId="29" xfId="47" applyFont="1" applyBorder="1" applyAlignment="1" applyProtection="1">
      <alignment horizontal="left"/>
      <protection hidden="1"/>
    </xf>
    <xf numFmtId="0" fontId="34" fillId="0" borderId="29" xfId="47" applyFont="1" applyBorder="1" applyAlignment="1" applyProtection="1">
      <alignment horizontal="right"/>
      <protection hidden="1"/>
    </xf>
    <xf numFmtId="0" fontId="34" fillId="26" borderId="0" xfId="47" applyFont="1" applyFill="1" applyAlignment="1" applyProtection="1">
      <alignment horizontal="right"/>
      <protection hidden="1"/>
    </xf>
    <xf numFmtId="0" fontId="34" fillId="0" borderId="35" xfId="47" applyFont="1" applyBorder="1" applyAlignment="1" applyProtection="1">
      <alignment horizontal="left"/>
      <protection hidden="1"/>
    </xf>
    <xf numFmtId="0" fontId="46" fillId="0" borderId="36" xfId="47" applyFont="1" applyBorder="1" applyAlignment="1" applyProtection="1">
      <alignment horizontal="center" vertical="top"/>
      <protection hidden="1"/>
    </xf>
    <xf numFmtId="0" fontId="34" fillId="0" borderId="34" xfId="47" applyFont="1" applyBorder="1" applyAlignment="1" applyProtection="1">
      <alignment horizontal="left" vertical="center"/>
      <protection hidden="1"/>
    </xf>
    <xf numFmtId="0" fontId="34" fillId="0" borderId="37" xfId="47" applyFont="1" applyBorder="1" applyAlignment="1" applyProtection="1">
      <alignment horizontal="left" vertical="center"/>
      <protection hidden="1"/>
    </xf>
    <xf numFmtId="0" fontId="44" fillId="0" borderId="35" xfId="47" applyFont="1" applyBorder="1" applyAlignment="1" applyProtection="1">
      <alignment horizontal="center" vertical="top"/>
      <protection hidden="1"/>
    </xf>
    <xf numFmtId="0" fontId="44" fillId="0" borderId="0" xfId="47" applyFont="1" applyAlignment="1" applyProtection="1">
      <alignment horizontal="right" vertical="center"/>
      <protection hidden="1"/>
    </xf>
    <xf numFmtId="0" fontId="44" fillId="0" borderId="30" xfId="47" applyFont="1" applyBorder="1" applyAlignment="1" applyProtection="1">
      <alignment horizontal="left" vertical="center"/>
      <protection hidden="1"/>
    </xf>
    <xf numFmtId="0" fontId="34" fillId="0" borderId="35" xfId="47" applyFont="1" applyBorder="1" applyAlignment="1" applyProtection="1">
      <alignment horizontal="center" vertical="top"/>
      <protection hidden="1"/>
    </xf>
    <xf numFmtId="0" fontId="44" fillId="0" borderId="0" xfId="47" applyFont="1" applyAlignment="1" applyProtection="1">
      <alignment horizontal="center" vertical="center"/>
      <protection hidden="1"/>
    </xf>
    <xf numFmtId="0" fontId="44" fillId="0" borderId="0" xfId="47" applyFont="1" applyAlignment="1" applyProtection="1">
      <alignment horizontal="left" vertical="center"/>
      <protection hidden="1"/>
    </xf>
    <xf numFmtId="0" fontId="44" fillId="0" borderId="30" xfId="47" applyFont="1" applyBorder="1" applyAlignment="1" applyProtection="1">
      <alignment horizontal="center" vertical="center"/>
      <protection hidden="1"/>
    </xf>
    <xf numFmtId="0" fontId="45" fillId="0" borderId="0" xfId="47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44" fillId="0" borderId="30" xfId="47" applyFont="1" applyBorder="1" applyProtection="1">
      <protection hidden="1"/>
    </xf>
    <xf numFmtId="0" fontId="46" fillId="0" borderId="0" xfId="47" applyFont="1" applyAlignment="1" applyProtection="1">
      <alignment horizontal="left" vertical="center"/>
      <protection hidden="1"/>
    </xf>
    <xf numFmtId="0" fontId="34" fillId="0" borderId="0" xfId="47" applyFont="1" applyAlignment="1" applyProtection="1">
      <alignment horizontal="center" vertical="center"/>
      <protection hidden="1"/>
    </xf>
    <xf numFmtId="188" fontId="48" fillId="0" borderId="12" xfId="47" applyNumberFormat="1" applyFont="1" applyBorder="1" applyAlignment="1" applyProtection="1">
      <alignment horizontal="center" vertical="center"/>
      <protection hidden="1"/>
    </xf>
    <xf numFmtId="188" fontId="34" fillId="0" borderId="0" xfId="47" applyNumberFormat="1" applyFont="1" applyAlignment="1" applyProtection="1">
      <alignment horizontal="right"/>
      <protection hidden="1"/>
    </xf>
    <xf numFmtId="43" fontId="34" fillId="0" borderId="38" xfId="46" applyFont="1" applyFill="1" applyBorder="1" applyAlignment="1" applyProtection="1">
      <alignment horizontal="center"/>
      <protection hidden="1"/>
    </xf>
    <xf numFmtId="0" fontId="34" fillId="0" borderId="39" xfId="47" applyFont="1" applyBorder="1" applyAlignment="1" applyProtection="1">
      <alignment horizontal="center" vertical="top"/>
      <protection hidden="1"/>
    </xf>
    <xf numFmtId="0" fontId="34" fillId="0" borderId="27" xfId="47" applyFont="1" applyBorder="1" applyAlignment="1" applyProtection="1">
      <alignment horizontal="center" vertical="center"/>
      <protection hidden="1"/>
    </xf>
    <xf numFmtId="0" fontId="34" fillId="0" borderId="38" xfId="47" applyFont="1" applyBorder="1" applyAlignment="1" applyProtection="1">
      <alignment horizontal="center"/>
      <protection hidden="1"/>
    </xf>
    <xf numFmtId="188" fontId="34" fillId="0" borderId="40" xfId="47" applyNumberFormat="1" applyFont="1" applyBorder="1" applyAlignment="1" applyProtection="1">
      <alignment horizontal="center"/>
      <protection hidden="1"/>
    </xf>
    <xf numFmtId="0" fontId="54" fillId="0" borderId="13" xfId="48" applyFont="1" applyBorder="1" applyProtection="1">
      <protection locked="0"/>
    </xf>
    <xf numFmtId="0" fontId="50" fillId="0" borderId="13" xfId="0" applyFont="1" applyBorder="1" applyAlignment="1" applyProtection="1">
      <alignment horizontal="center"/>
      <protection locked="0"/>
    </xf>
    <xf numFmtId="0" fontId="55" fillId="0" borderId="13" xfId="48" applyFont="1" applyBorder="1" applyProtection="1">
      <protection locked="0"/>
    </xf>
    <xf numFmtId="0" fontId="50" fillId="0" borderId="16" xfId="0" applyFont="1" applyBorder="1" applyAlignment="1" applyProtection="1">
      <alignment horizontal="right"/>
      <protection locked="0"/>
    </xf>
    <xf numFmtId="0" fontId="50" fillId="0" borderId="16" xfId="0" applyFont="1" applyBorder="1" applyProtection="1">
      <protection locked="0"/>
    </xf>
    <xf numFmtId="0" fontId="50" fillId="0" borderId="15" xfId="0" applyFont="1" applyBorder="1" applyProtection="1">
      <protection locked="0"/>
    </xf>
    <xf numFmtId="43" fontId="50" fillId="0" borderId="14" xfId="46" applyFont="1" applyFill="1" applyBorder="1" applyAlignment="1" applyProtection="1">
      <alignment horizontal="left"/>
      <protection locked="0"/>
    </xf>
    <xf numFmtId="0" fontId="50" fillId="0" borderId="14" xfId="0" applyFont="1" applyBorder="1" applyAlignment="1" applyProtection="1">
      <alignment horizontal="center"/>
      <protection locked="0"/>
    </xf>
    <xf numFmtId="43" fontId="50" fillId="0" borderId="14" xfId="46" applyFont="1" applyFill="1" applyBorder="1" applyProtection="1">
      <protection locked="0"/>
    </xf>
    <xf numFmtId="43" fontId="50" fillId="0" borderId="43" xfId="46" applyFont="1" applyFill="1" applyBorder="1" applyAlignment="1" applyProtection="1">
      <alignment horizontal="center"/>
      <protection locked="0"/>
    </xf>
    <xf numFmtId="43" fontId="50" fillId="0" borderId="15" xfId="46" applyFont="1" applyFill="1" applyBorder="1" applyAlignment="1" applyProtection="1">
      <alignment horizontal="center"/>
      <protection locked="0"/>
    </xf>
    <xf numFmtId="43" fontId="50" fillId="0" borderId="43" xfId="46" applyFont="1" applyFill="1" applyBorder="1" applyProtection="1">
      <protection locked="0"/>
    </xf>
    <xf numFmtId="187" fontId="50" fillId="0" borderId="15" xfId="46" applyNumberFormat="1" applyFont="1" applyFill="1" applyBorder="1" applyProtection="1">
      <protection locked="0"/>
    </xf>
    <xf numFmtId="0" fontId="50" fillId="0" borderId="0" xfId="0" applyFont="1"/>
    <xf numFmtId="0" fontId="4" fillId="0" borderId="20" xfId="0" applyFont="1" applyBorder="1"/>
    <xf numFmtId="0" fontId="7" fillId="24" borderId="10" xfId="0" applyFont="1" applyFill="1" applyBorder="1" applyAlignment="1">
      <alignment horizontal="center" vertical="center" wrapText="1"/>
    </xf>
    <xf numFmtId="0" fontId="7" fillId="24" borderId="11" xfId="0" applyFont="1" applyFill="1" applyBorder="1" applyAlignment="1">
      <alignment horizontal="center" vertical="center"/>
    </xf>
    <xf numFmtId="43" fontId="7" fillId="0" borderId="10" xfId="46" applyFont="1" applyBorder="1" applyAlignment="1">
      <alignment horizontal="center" vertical="center" wrapText="1"/>
    </xf>
    <xf numFmtId="43" fontId="7" fillId="0" borderId="11" xfId="46" applyFont="1" applyBorder="1" applyAlignment="1">
      <alignment horizontal="center" vertical="center" wrapText="1"/>
    </xf>
    <xf numFmtId="189" fontId="7" fillId="0" borderId="54" xfId="46" applyNumberFormat="1" applyFont="1" applyBorder="1" applyAlignment="1">
      <alignment horizontal="center" vertical="center"/>
    </xf>
    <xf numFmtId="189" fontId="7" fillId="0" borderId="22" xfId="46" applyNumberFormat="1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0" fillId="0" borderId="16" xfId="0" applyFont="1" applyBorder="1" applyAlignment="1">
      <alignment horizontal="left"/>
    </xf>
    <xf numFmtId="0" fontId="7" fillId="0" borderId="0" xfId="0" applyFont="1" applyAlignment="1">
      <alignment horizontal="left"/>
    </xf>
    <xf numFmtId="43" fontId="7" fillId="0" borderId="0" xfId="46" applyFont="1" applyBorder="1" applyAlignment="1">
      <alignment horizontal="left"/>
    </xf>
    <xf numFmtId="0" fontId="8" fillId="0" borderId="0" xfId="0" applyFont="1" applyAlignment="1">
      <alignment horizontal="left"/>
    </xf>
    <xf numFmtId="189" fontId="49" fillId="0" borderId="0" xfId="46" applyNumberFormat="1" applyFont="1" applyBorder="1" applyAlignment="1">
      <alignment horizontal="left"/>
    </xf>
    <xf numFmtId="0" fontId="7" fillId="0" borderId="49" xfId="0" applyFont="1" applyBorder="1" applyAlignment="1" applyProtection="1">
      <alignment horizontal="center"/>
      <protection locked="0"/>
    </xf>
    <xf numFmtId="0" fontId="7" fillId="0" borderId="50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7" fillId="0" borderId="55" xfId="46" applyFont="1" applyBorder="1" applyAlignment="1">
      <alignment horizontal="center"/>
    </xf>
    <xf numFmtId="43" fontId="7" fillId="0" borderId="56" xfId="46" applyFont="1" applyBorder="1" applyAlignment="1">
      <alignment horizontal="center"/>
    </xf>
    <xf numFmtId="0" fontId="7" fillId="0" borderId="16" xfId="0" applyFont="1" applyBorder="1" applyAlignment="1">
      <alignment horizontal="left"/>
    </xf>
    <xf numFmtId="190" fontId="50" fillId="0" borderId="16" xfId="0" applyNumberFormat="1" applyFont="1" applyBorder="1" applyAlignment="1">
      <alignment horizontal="left"/>
    </xf>
    <xf numFmtId="190" fontId="8" fillId="0" borderId="0" xfId="0" applyNumberFormat="1" applyFont="1" applyAlignment="1">
      <alignment horizontal="left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3" fontId="7" fillId="0" borderId="16" xfId="46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50" fillId="0" borderId="20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0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62" xfId="0" applyFont="1" applyBorder="1" applyAlignment="1">
      <alignment horizontal="left"/>
    </xf>
    <xf numFmtId="0" fontId="11" fillId="0" borderId="13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10" fontId="11" fillId="0" borderId="16" xfId="0" applyNumberFormat="1" applyFont="1" applyBorder="1" applyAlignment="1">
      <alignment horizontal="center" vertical="center"/>
    </xf>
    <xf numFmtId="10" fontId="11" fillId="0" borderId="15" xfId="0" applyNumberFormat="1" applyFont="1" applyBorder="1" applyAlignment="1">
      <alignment horizontal="center" vertical="center"/>
    </xf>
    <xf numFmtId="0" fontId="2" fillId="0" borderId="52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2" fillId="0" borderId="59" xfId="0" applyFont="1" applyBorder="1" applyAlignment="1">
      <alignment horizontal="right"/>
    </xf>
    <xf numFmtId="189" fontId="2" fillId="0" borderId="0" xfId="46" applyNumberFormat="1" applyFont="1" applyBorder="1" applyAlignment="1">
      <alignment horizontal="left" shrinkToFit="1"/>
    </xf>
    <xf numFmtId="189" fontId="13" fillId="0" borderId="0" xfId="46" applyNumberFormat="1" applyFont="1" applyBorder="1" applyAlignment="1"/>
    <xf numFmtId="189" fontId="49" fillId="0" borderId="0" xfId="46" applyNumberFormat="1" applyFont="1" applyBorder="1" applyAlignment="1"/>
    <xf numFmtId="189" fontId="13" fillId="0" borderId="0" xfId="46" applyNumberFormat="1" applyFont="1" applyBorder="1" applyAlignment="1">
      <alignment horizontal="left" shrinkToFit="1"/>
    </xf>
    <xf numFmtId="189" fontId="2" fillId="0" borderId="0" xfId="46" applyNumberFormat="1" applyFont="1" applyBorder="1" applyAlignment="1">
      <alignment horizontal="left"/>
    </xf>
    <xf numFmtId="189" fontId="8" fillId="0" borderId="0" xfId="46" applyNumberFormat="1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0" fontId="11" fillId="0" borderId="20" xfId="0" applyNumberFormat="1" applyFont="1" applyBorder="1" applyAlignment="1">
      <alignment horizontal="center" vertical="center"/>
    </xf>
    <xf numFmtId="10" fontId="11" fillId="0" borderId="51" xfId="0" applyNumberFormat="1" applyFont="1" applyBorder="1" applyAlignment="1">
      <alignment horizontal="center" vertical="center"/>
    </xf>
    <xf numFmtId="0" fontId="51" fillId="0" borderId="20" xfId="0" applyFont="1" applyBorder="1" applyAlignment="1">
      <alignment horizontal="left"/>
    </xf>
    <xf numFmtId="0" fontId="51" fillId="0" borderId="16" xfId="0" applyFont="1" applyBorder="1" applyAlignment="1">
      <alignment horizontal="left"/>
    </xf>
    <xf numFmtId="0" fontId="12" fillId="0" borderId="48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52" fillId="0" borderId="16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35" fillId="0" borderId="59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11" fillId="0" borderId="47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189" fontId="51" fillId="0" borderId="16" xfId="46" applyNumberFormat="1" applyFont="1" applyBorder="1" applyAlignment="1">
      <alignment horizontal="left"/>
    </xf>
    <xf numFmtId="0" fontId="2" fillId="0" borderId="46" xfId="0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0" fontId="2" fillId="0" borderId="45" xfId="0" applyFont="1" applyBorder="1" applyAlignment="1">
      <alignment horizontal="right"/>
    </xf>
    <xf numFmtId="0" fontId="2" fillId="0" borderId="13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4" fillId="0" borderId="5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10" fontId="11" fillId="0" borderId="64" xfId="0" applyNumberFormat="1" applyFont="1" applyBorder="1" applyAlignment="1">
      <alignment horizontal="center" vertical="center"/>
    </xf>
    <xf numFmtId="10" fontId="11" fillId="0" borderId="65" xfId="0" applyNumberFormat="1" applyFont="1" applyBorder="1" applyAlignment="1">
      <alignment horizontal="center" vertical="center"/>
    </xf>
    <xf numFmtId="0" fontId="11" fillId="0" borderId="63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189" fontId="2" fillId="0" borderId="0" xfId="46" applyNumberFormat="1" applyFont="1" applyBorder="1" applyAlignment="1">
      <alignment shrinkToFit="1"/>
    </xf>
    <xf numFmtId="0" fontId="8" fillId="0" borderId="0" xfId="0" applyFont="1" applyAlignment="1">
      <alignment horizontal="center" vertical="top"/>
    </xf>
    <xf numFmtId="0" fontId="10" fillId="0" borderId="25" xfId="0" applyFont="1" applyBorder="1" applyAlignment="1">
      <alignment horizontal="center"/>
    </xf>
    <xf numFmtId="43" fontId="2" fillId="0" borderId="13" xfId="46" applyFont="1" applyBorder="1" applyAlignment="1">
      <alignment horizontal="center"/>
    </xf>
    <xf numFmtId="43" fontId="2" fillId="0" borderId="16" xfId="46" applyFont="1" applyBorder="1" applyAlignment="1">
      <alignment horizontal="center"/>
    </xf>
    <xf numFmtId="43" fontId="2" fillId="0" borderId="15" xfId="46" applyFont="1" applyBorder="1" applyAlignment="1">
      <alignment horizontal="center"/>
    </xf>
    <xf numFmtId="43" fontId="2" fillId="0" borderId="57" xfId="46" applyFont="1" applyBorder="1" applyAlignment="1">
      <alignment horizontal="center"/>
    </xf>
    <xf numFmtId="43" fontId="2" fillId="0" borderId="58" xfId="46" applyFont="1" applyBorder="1" applyAlignment="1">
      <alignment horizontal="center"/>
    </xf>
    <xf numFmtId="43" fontId="2" fillId="0" borderId="42" xfId="46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left"/>
    </xf>
    <xf numFmtId="0" fontId="36" fillId="0" borderId="0" xfId="0" applyFont="1" applyAlignment="1">
      <alignment horizontal="center"/>
    </xf>
    <xf numFmtId="0" fontId="4" fillId="0" borderId="5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89" fontId="4" fillId="0" borderId="16" xfId="46" applyNumberFormat="1" applyFont="1" applyBorder="1" applyAlignment="1">
      <alignment horizontal="right"/>
    </xf>
    <xf numFmtId="0" fontId="51" fillId="0" borderId="16" xfId="0" applyFont="1" applyBorder="1" applyAlignment="1">
      <alignment horizontal="center"/>
    </xf>
    <xf numFmtId="190" fontId="2" fillId="0" borderId="16" xfId="0" applyNumberFormat="1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6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43" fontId="2" fillId="0" borderId="63" xfId="46" applyFont="1" applyBorder="1" applyAlignment="1">
      <alignment horizontal="center"/>
    </xf>
    <xf numFmtId="43" fontId="2" fillId="0" borderId="64" xfId="46" applyFont="1" applyBorder="1" applyAlignment="1">
      <alignment horizontal="center"/>
    </xf>
    <xf numFmtId="43" fontId="2" fillId="0" borderId="65" xfId="46" applyFont="1" applyBorder="1" applyAlignment="1">
      <alignment horizontal="center"/>
    </xf>
    <xf numFmtId="0" fontId="4" fillId="0" borderId="64" xfId="0" applyFont="1" applyBorder="1" applyAlignment="1">
      <alignment horizontal="left"/>
    </xf>
    <xf numFmtId="0" fontId="5" fillId="0" borderId="60" xfId="0" applyFont="1" applyBorder="1" applyAlignment="1">
      <alignment horizontal="left"/>
    </xf>
    <xf numFmtId="0" fontId="5" fillId="0" borderId="61" xfId="0" applyFont="1" applyBorder="1" applyAlignment="1">
      <alignment horizontal="left"/>
    </xf>
    <xf numFmtId="0" fontId="5" fillId="0" borderId="62" xfId="0" applyFont="1" applyBorder="1" applyAlignment="1">
      <alignment horizontal="left"/>
    </xf>
    <xf numFmtId="189" fontId="2" fillId="0" borderId="60" xfId="46" applyNumberFormat="1" applyFont="1" applyBorder="1" applyAlignment="1">
      <alignment horizontal="center"/>
    </xf>
    <xf numFmtId="189" fontId="2" fillId="0" borderId="61" xfId="46" applyNumberFormat="1" applyFont="1" applyBorder="1" applyAlignment="1">
      <alignment horizontal="center"/>
    </xf>
    <xf numFmtId="189" fontId="2" fillId="0" borderId="62" xfId="46" applyNumberFormat="1" applyFont="1" applyBorder="1" applyAlignment="1">
      <alignment horizontal="center"/>
    </xf>
    <xf numFmtId="189" fontId="4" fillId="0" borderId="52" xfId="46" applyNumberFormat="1" applyFont="1" applyBorder="1" applyAlignment="1">
      <alignment horizontal="center" vertical="center" wrapText="1"/>
    </xf>
    <xf numFmtId="189" fontId="4" fillId="0" borderId="25" xfId="46" applyNumberFormat="1" applyFont="1" applyBorder="1" applyAlignment="1">
      <alignment horizontal="center" vertical="center" wrapText="1"/>
    </xf>
    <xf numFmtId="189" fontId="4" fillId="0" borderId="59" xfId="46" applyNumberFormat="1" applyFont="1" applyBorder="1" applyAlignment="1">
      <alignment horizontal="center" vertical="center" wrapText="1"/>
    </xf>
    <xf numFmtId="189" fontId="4" fillId="0" borderId="53" xfId="46" applyNumberFormat="1" applyFont="1" applyBorder="1" applyAlignment="1">
      <alignment horizontal="center" vertical="center" wrapText="1"/>
    </xf>
    <xf numFmtId="189" fontId="4" fillId="0" borderId="12" xfId="46" applyNumberFormat="1" applyFont="1" applyBorder="1" applyAlignment="1">
      <alignment horizontal="center" vertical="center" wrapText="1"/>
    </xf>
    <xf numFmtId="189" fontId="4" fillId="0" borderId="24" xfId="46" applyNumberFormat="1" applyFont="1" applyBorder="1" applyAlignment="1">
      <alignment horizontal="center" vertical="center" wrapText="1"/>
    </xf>
    <xf numFmtId="0" fontId="51" fillId="0" borderId="16" xfId="0" applyFont="1" applyBorder="1" applyAlignment="1" applyProtection="1">
      <alignment horizontal="left"/>
      <protection hidden="1"/>
    </xf>
    <xf numFmtId="0" fontId="34" fillId="0" borderId="0" xfId="47" applyFont="1" applyAlignment="1" applyProtection="1">
      <alignment horizontal="center"/>
      <protection hidden="1"/>
    </xf>
    <xf numFmtId="0" fontId="34" fillId="0" borderId="30" xfId="47" applyFont="1" applyBorder="1" applyAlignment="1" applyProtection="1">
      <alignment horizontal="center"/>
      <protection hidden="1"/>
    </xf>
    <xf numFmtId="0" fontId="34" fillId="0" borderId="35" xfId="47" applyFont="1" applyBorder="1" applyAlignment="1" applyProtection="1">
      <alignment horizontal="center"/>
      <protection hidden="1"/>
    </xf>
    <xf numFmtId="0" fontId="34" fillId="0" borderId="66" xfId="47" applyFont="1" applyBorder="1" applyAlignment="1" applyProtection="1">
      <alignment horizontal="center"/>
      <protection hidden="1"/>
    </xf>
    <xf numFmtId="188" fontId="34" fillId="0" borderId="29" xfId="47" applyNumberFormat="1" applyFont="1" applyBorder="1" applyAlignment="1" applyProtection="1">
      <alignment horizontal="center"/>
      <protection hidden="1"/>
    </xf>
    <xf numFmtId="188" fontId="34" fillId="0" borderId="33" xfId="47" applyNumberFormat="1" applyFont="1" applyBorder="1" applyAlignment="1" applyProtection="1">
      <alignment horizontal="center"/>
      <protection hidden="1"/>
    </xf>
    <xf numFmtId="0" fontId="34" fillId="0" borderId="0" xfId="47" applyFont="1" applyAlignment="1" applyProtection="1">
      <alignment horizontal="left"/>
      <protection hidden="1"/>
    </xf>
    <xf numFmtId="0" fontId="34" fillId="0" borderId="37" xfId="47" applyFont="1" applyBorder="1" applyAlignment="1" applyProtection="1">
      <alignment horizontal="center"/>
      <protection hidden="1"/>
    </xf>
    <xf numFmtId="0" fontId="34" fillId="0" borderId="33" xfId="47" applyFont="1" applyBorder="1" applyAlignment="1" applyProtection="1">
      <alignment horizontal="center"/>
      <protection hidden="1"/>
    </xf>
    <xf numFmtId="0" fontId="34" fillId="0" borderId="36" xfId="47" applyFont="1" applyBorder="1" applyAlignment="1" applyProtection="1">
      <alignment horizontal="center" vertical="top"/>
      <protection hidden="1"/>
    </xf>
    <xf numFmtId="0" fontId="34" fillId="0" borderId="35" xfId="47" applyFont="1" applyBorder="1" applyAlignment="1" applyProtection="1">
      <alignment horizontal="center" vertical="top"/>
      <protection hidden="1"/>
    </xf>
    <xf numFmtId="0" fontId="34" fillId="0" borderId="66" xfId="47" applyFont="1" applyBorder="1" applyAlignment="1" applyProtection="1">
      <alignment horizontal="center" vertical="top"/>
      <protection hidden="1"/>
    </xf>
    <xf numFmtId="0" fontId="34" fillId="0" borderId="49" xfId="47" applyFont="1" applyBorder="1" applyAlignment="1" applyProtection="1">
      <alignment horizontal="center"/>
      <protection hidden="1"/>
    </xf>
    <xf numFmtId="0" fontId="39" fillId="0" borderId="34" xfId="47" applyFont="1" applyBorder="1" applyAlignment="1" applyProtection="1">
      <alignment horizontal="center" vertical="center"/>
      <protection hidden="1"/>
    </xf>
    <xf numFmtId="0" fontId="40" fillId="0" borderId="0" xfId="47" applyFont="1" applyAlignment="1" applyProtection="1">
      <alignment horizontal="center" vertical="center"/>
      <protection hidden="1"/>
    </xf>
    <xf numFmtId="0" fontId="40" fillId="0" borderId="29" xfId="47" applyFont="1" applyBorder="1" applyAlignment="1" applyProtection="1">
      <alignment horizontal="center" vertical="center"/>
      <protection hidden="1"/>
    </xf>
    <xf numFmtId="43" fontId="34" fillId="0" borderId="34" xfId="47" applyNumberFormat="1" applyFont="1" applyBorder="1" applyAlignment="1" applyProtection="1">
      <alignment horizontal="left"/>
      <protection hidden="1"/>
    </xf>
    <xf numFmtId="0" fontId="0" fillId="0" borderId="34" xfId="0" applyBorder="1" applyAlignment="1" applyProtection="1">
      <alignment horizontal="left"/>
      <protection hidden="1"/>
    </xf>
    <xf numFmtId="0" fontId="0" fillId="0" borderId="37" xfId="0" applyBorder="1" applyAlignment="1" applyProtection="1">
      <alignment horizontal="left"/>
      <protection hidden="1"/>
    </xf>
    <xf numFmtId="43" fontId="34" fillId="0" borderId="0" xfId="47" applyNumberFormat="1" applyFont="1" applyAlignment="1" applyProtection="1">
      <alignment horizontal="center"/>
      <protection hidden="1"/>
    </xf>
    <xf numFmtId="0" fontId="34" fillId="0" borderId="36" xfId="47" applyFont="1" applyBorder="1" applyAlignment="1" applyProtection="1">
      <alignment horizontal="center" vertical="center"/>
      <protection hidden="1"/>
    </xf>
    <xf numFmtId="0" fontId="34" fillId="0" borderId="34" xfId="47" applyFont="1" applyBorder="1" applyAlignment="1" applyProtection="1">
      <alignment horizontal="center" vertical="center"/>
      <protection hidden="1"/>
    </xf>
    <xf numFmtId="0" fontId="34" fillId="0" borderId="35" xfId="47" applyFont="1" applyBorder="1" applyAlignment="1" applyProtection="1">
      <alignment horizontal="center" vertical="center"/>
      <protection hidden="1"/>
    </xf>
    <xf numFmtId="0" fontId="34" fillId="0" borderId="0" xfId="47" applyFont="1" applyAlignment="1" applyProtection="1">
      <alignment horizontal="center" vertical="center"/>
      <protection hidden="1"/>
    </xf>
    <xf numFmtId="0" fontId="34" fillId="0" borderId="66" xfId="47" applyFont="1" applyBorder="1" applyAlignment="1" applyProtection="1">
      <alignment horizontal="center" vertical="center"/>
      <protection hidden="1"/>
    </xf>
    <xf numFmtId="0" fontId="34" fillId="0" borderId="29" xfId="47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top"/>
      <protection hidden="1"/>
    </xf>
    <xf numFmtId="0" fontId="2" fillId="0" borderId="0" xfId="0" applyFont="1" applyAlignment="1" applyProtection="1">
      <alignment horizontal="right"/>
      <protection hidden="1"/>
    </xf>
    <xf numFmtId="0" fontId="32" fillId="0" borderId="20" xfId="47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8" fillId="0" borderId="34" xfId="47" applyFont="1" applyBorder="1" applyAlignment="1" applyProtection="1">
      <alignment horizontal="center" vertical="center"/>
      <protection hidden="1"/>
    </xf>
    <xf numFmtId="0" fontId="33" fillId="0" borderId="67" xfId="47" applyFont="1" applyBorder="1" applyAlignment="1" applyProtection="1">
      <alignment horizontal="center" vertical="center"/>
      <protection hidden="1"/>
    </xf>
    <xf numFmtId="0" fontId="33" fillId="0" borderId="41" xfId="47" applyFont="1" applyBorder="1" applyAlignment="1" applyProtection="1">
      <alignment horizontal="center" vertical="center"/>
      <protection hidden="1"/>
    </xf>
    <xf numFmtId="0" fontId="33" fillId="0" borderId="68" xfId="47" applyFont="1" applyBorder="1" applyAlignment="1" applyProtection="1">
      <alignment horizontal="center" vertical="center"/>
      <protection hidden="1"/>
    </xf>
    <xf numFmtId="0" fontId="33" fillId="0" borderId="28" xfId="47" applyFont="1" applyBorder="1" applyAlignment="1" applyProtection="1">
      <alignment horizontal="center" vertical="center"/>
      <protection hidden="1"/>
    </xf>
    <xf numFmtId="0" fontId="47" fillId="0" borderId="69" xfId="47" applyFont="1" applyBorder="1" applyAlignment="1" applyProtection="1">
      <alignment horizontal="center" vertical="center"/>
      <protection hidden="1"/>
    </xf>
    <xf numFmtId="0" fontId="47" fillId="0" borderId="70" xfId="47" applyFont="1" applyBorder="1" applyAlignment="1" applyProtection="1">
      <alignment horizontal="center" vertical="center"/>
      <protection hidden="1"/>
    </xf>
    <xf numFmtId="0" fontId="33" fillId="0" borderId="36" xfId="47" applyFont="1" applyBorder="1" applyAlignment="1" applyProtection="1">
      <alignment horizontal="center" vertical="center"/>
      <protection hidden="1"/>
    </xf>
    <xf numFmtId="0" fontId="33" fillId="0" borderId="34" xfId="47" applyFont="1" applyBorder="1" applyAlignment="1" applyProtection="1">
      <alignment horizontal="center" vertical="center"/>
      <protection hidden="1"/>
    </xf>
    <xf numFmtId="0" fontId="33" fillId="0" borderId="37" xfId="47" applyFont="1" applyBorder="1" applyAlignment="1" applyProtection="1">
      <alignment horizontal="center" vertical="center"/>
      <protection hidden="1"/>
    </xf>
    <xf numFmtId="0" fontId="33" fillId="0" borderId="66" xfId="47" applyFont="1" applyBorder="1" applyAlignment="1" applyProtection="1">
      <alignment horizontal="center" vertical="center"/>
      <protection hidden="1"/>
    </xf>
    <xf numFmtId="0" fontId="33" fillId="0" borderId="29" xfId="47" applyFont="1" applyBorder="1" applyAlignment="1" applyProtection="1">
      <alignment horizontal="center" vertical="center"/>
      <protection hidden="1"/>
    </xf>
    <xf numFmtId="0" fontId="33" fillId="0" borderId="33" xfId="47" applyFont="1" applyBorder="1" applyAlignment="1" applyProtection="1">
      <alignment horizontal="center" vertical="center"/>
      <protection hidden="1"/>
    </xf>
    <xf numFmtId="0" fontId="34" fillId="0" borderId="29" xfId="47" applyFont="1" applyBorder="1" applyAlignment="1" applyProtection="1">
      <alignment horizontal="left"/>
      <protection hidden="1"/>
    </xf>
    <xf numFmtId="0" fontId="4" fillId="0" borderId="16" xfId="0" applyFont="1" applyBorder="1" applyAlignment="1" applyProtection="1">
      <alignment horizontal="left"/>
      <protection hidden="1"/>
    </xf>
    <xf numFmtId="0" fontId="7" fillId="0" borderId="0" xfId="0" applyFont="1" applyAlignment="1">
      <alignment horizontal="center"/>
    </xf>
  </cellXfs>
  <cellStyles count="4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ma 2" xfId="28" xr:uid="{00000000-0005-0000-0000-00001C000000}"/>
    <cellStyle name="Explanatory Text" xfId="29" xr:uid="{00000000-0005-0000-0000-00001D000000}"/>
    <cellStyle name="Good" xfId="30" xr:uid="{00000000-0005-0000-0000-00001E000000}"/>
    <cellStyle name="Heading 1" xfId="31" xr:uid="{00000000-0005-0000-0000-00001F000000}"/>
    <cellStyle name="Heading 2" xfId="32" xr:uid="{00000000-0005-0000-0000-000020000000}"/>
    <cellStyle name="Heading 3" xfId="33" xr:uid="{00000000-0005-0000-0000-000021000000}"/>
    <cellStyle name="Heading 4" xfId="34" xr:uid="{00000000-0005-0000-0000-000022000000}"/>
    <cellStyle name="Hyperlink 2" xfId="35" xr:uid="{00000000-0005-0000-0000-000023000000}"/>
    <cellStyle name="Input" xfId="36" xr:uid="{00000000-0005-0000-0000-000024000000}"/>
    <cellStyle name="Linked Cell" xfId="37" xr:uid="{00000000-0005-0000-0000-000025000000}"/>
    <cellStyle name="Neutral" xfId="38" xr:uid="{00000000-0005-0000-0000-000026000000}"/>
    <cellStyle name="Normal 2" xfId="39" xr:uid="{00000000-0005-0000-0000-000028000000}"/>
    <cellStyle name="Note" xfId="40" xr:uid="{00000000-0005-0000-0000-000029000000}"/>
    <cellStyle name="Output" xfId="41" xr:uid="{00000000-0005-0000-0000-00002A000000}"/>
    <cellStyle name="Percent 2" xfId="42" xr:uid="{00000000-0005-0000-0000-00002B000000}"/>
    <cellStyle name="Title" xfId="43" xr:uid="{00000000-0005-0000-0000-00002C000000}"/>
    <cellStyle name="Total" xfId="44" xr:uid="{00000000-0005-0000-0000-00002D000000}"/>
    <cellStyle name="Warning Text" xfId="45" xr:uid="{00000000-0005-0000-0000-00002E000000}"/>
    <cellStyle name="จุลภาค" xfId="46" builtinId="3"/>
    <cellStyle name="ปกติ" xfId="0" builtinId="0"/>
    <cellStyle name="ปกติ_ตัวอย่างการคำนวณ FACTOR F" xfId="47" xr:uid="{00000000-0005-0000-0000-00002F000000}"/>
    <cellStyle name="ปกติ_ปร.4" xfId="48" xr:uid="{00000000-0005-0000-0000-000030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22</xdr:row>
      <xdr:rowOff>9525</xdr:rowOff>
    </xdr:from>
    <xdr:to>
      <xdr:col>2</xdr:col>
      <xdr:colOff>0</xdr:colOff>
      <xdr:row>24</xdr:row>
      <xdr:rowOff>38100</xdr:rowOff>
    </xdr:to>
    <xdr:sp macro="" textlink="">
      <xdr:nvSpPr>
        <xdr:cNvPr id="2" name="วงเล็บปีกกาซ้า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52475" y="5895975"/>
          <a:ext cx="133350" cy="57150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57150</xdr:colOff>
      <xdr:row>22</xdr:row>
      <xdr:rowOff>28575</xdr:rowOff>
    </xdr:from>
    <xdr:to>
      <xdr:col>9</xdr:col>
      <xdr:colOff>142875</xdr:colOff>
      <xdr:row>24</xdr:row>
      <xdr:rowOff>28575</xdr:rowOff>
    </xdr:to>
    <xdr:sp macro="" textlink="">
      <xdr:nvSpPr>
        <xdr:cNvPr id="3" name="วงเล็บปีกกาขวา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991100" y="5915025"/>
          <a:ext cx="85725" cy="5429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</xdr:col>
      <xdr:colOff>142875</xdr:colOff>
      <xdr:row>22</xdr:row>
      <xdr:rowOff>9525</xdr:rowOff>
    </xdr:from>
    <xdr:to>
      <xdr:col>2</xdr:col>
      <xdr:colOff>0</xdr:colOff>
      <xdr:row>24</xdr:row>
      <xdr:rowOff>38100</xdr:rowOff>
    </xdr:to>
    <xdr:sp macro="" textlink="">
      <xdr:nvSpPr>
        <xdr:cNvPr id="4" name="วงเล็บปีกกาซ้าย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52475" y="5895975"/>
          <a:ext cx="133350" cy="57150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57150</xdr:colOff>
      <xdr:row>22</xdr:row>
      <xdr:rowOff>28575</xdr:rowOff>
    </xdr:from>
    <xdr:to>
      <xdr:col>9</xdr:col>
      <xdr:colOff>142875</xdr:colOff>
      <xdr:row>24</xdr:row>
      <xdr:rowOff>28575</xdr:rowOff>
    </xdr:to>
    <xdr:sp macro="" textlink="">
      <xdr:nvSpPr>
        <xdr:cNvPr id="5" name="วงเล็บปีกกาขวา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991100" y="5915025"/>
          <a:ext cx="85725" cy="5429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57"/>
  <sheetViews>
    <sheetView showGridLines="0" tabSelected="1" zoomScaleNormal="100" zoomScaleSheetLayoutView="100" workbookViewId="0">
      <pane ySplit="7" topLeftCell="A8" activePane="bottomLeft" state="frozen"/>
      <selection activeCell="J10" sqref="J10"/>
      <selection pane="bottomLeft" sqref="A1:M1"/>
    </sheetView>
  </sheetViews>
  <sheetFormatPr defaultRowHeight="18.75" x14ac:dyDescent="0.3"/>
  <cols>
    <col min="1" max="1" width="6.5703125" style="9" customWidth="1"/>
    <col min="2" max="2" width="5.28515625" style="8" customWidth="1"/>
    <col min="3" max="3" width="2.28515625" style="8" customWidth="1"/>
    <col min="4" max="4" width="6.85546875" style="8" customWidth="1"/>
    <col min="5" max="5" width="33.28515625" style="8" customWidth="1"/>
    <col min="6" max="6" width="10" style="10" bestFit="1" customWidth="1"/>
    <col min="7" max="7" width="10.42578125" style="8" customWidth="1"/>
    <col min="8" max="8" width="11.7109375" style="28" customWidth="1"/>
    <col min="9" max="9" width="12.42578125" style="28" bestFit="1" customWidth="1"/>
    <col min="10" max="10" width="11.7109375" style="29" customWidth="1"/>
    <col min="11" max="11" width="12.42578125" style="28" bestFit="1" customWidth="1"/>
    <col min="12" max="12" width="13.140625" style="28" customWidth="1"/>
    <col min="13" max="13" width="8.5703125" style="8" bestFit="1" customWidth="1"/>
    <col min="14" max="16384" width="9.140625" style="8"/>
  </cols>
  <sheetData>
    <row r="1" spans="1:13" ht="21" x14ac:dyDescent="0.35">
      <c r="A1" s="189" t="s">
        <v>25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8.75" customHeight="1" x14ac:dyDescent="0.3">
      <c r="A2" s="202" t="s">
        <v>74</v>
      </c>
      <c r="B2" s="202"/>
      <c r="C2" s="202"/>
      <c r="D2" s="202"/>
      <c r="E2" s="203" t="s">
        <v>85</v>
      </c>
      <c r="F2" s="203"/>
      <c r="G2" s="203"/>
      <c r="H2" s="203"/>
      <c r="I2" s="203"/>
      <c r="J2" s="203"/>
      <c r="K2" s="203"/>
      <c r="L2" s="203"/>
      <c r="M2" s="203"/>
    </row>
    <row r="3" spans="1:13" ht="18.75" customHeight="1" x14ac:dyDescent="0.3">
      <c r="A3" s="63" t="s">
        <v>71</v>
      </c>
      <c r="B3" s="181" t="s">
        <v>86</v>
      </c>
      <c r="C3" s="181"/>
      <c r="D3" s="181"/>
      <c r="E3" s="181"/>
      <c r="F3" s="181"/>
      <c r="G3" s="181"/>
      <c r="H3" s="181"/>
      <c r="I3" s="64" t="s">
        <v>8</v>
      </c>
      <c r="J3" s="181" t="s">
        <v>84</v>
      </c>
      <c r="K3" s="181"/>
      <c r="L3" s="181"/>
      <c r="M3" s="181"/>
    </row>
    <row r="4" spans="1:13" ht="18.75" customHeight="1" x14ac:dyDescent="0.3">
      <c r="A4" s="192" t="s">
        <v>7</v>
      </c>
      <c r="B4" s="192"/>
      <c r="C4" s="192"/>
      <c r="D4" s="181" t="s">
        <v>102</v>
      </c>
      <c r="E4" s="181"/>
      <c r="F4" s="181"/>
      <c r="G4" s="181"/>
      <c r="H4" s="181"/>
      <c r="I4" s="201" t="s">
        <v>1</v>
      </c>
      <c r="J4" s="201"/>
      <c r="K4" s="193" t="s">
        <v>114</v>
      </c>
      <c r="L4" s="193"/>
      <c r="M4" s="193"/>
    </row>
    <row r="5" spans="1:13" ht="5.0999999999999996" customHeight="1" thickBot="1" x14ac:dyDescent="0.35">
      <c r="A5" s="182"/>
      <c r="B5" s="182"/>
      <c r="C5" s="182"/>
      <c r="D5" s="184"/>
      <c r="E5" s="184"/>
      <c r="F5" s="184"/>
      <c r="G5" s="184"/>
      <c r="H5" s="184"/>
      <c r="I5" s="183"/>
      <c r="J5" s="183"/>
      <c r="K5" s="194"/>
      <c r="L5" s="194"/>
      <c r="M5" s="194"/>
    </row>
    <row r="6" spans="1:13" ht="18.75" customHeight="1" thickTop="1" x14ac:dyDescent="0.3">
      <c r="A6" s="195" t="s">
        <v>2</v>
      </c>
      <c r="B6" s="197" t="s">
        <v>3</v>
      </c>
      <c r="C6" s="198"/>
      <c r="D6" s="198"/>
      <c r="E6" s="198"/>
      <c r="F6" s="177" t="s">
        <v>10</v>
      </c>
      <c r="G6" s="179" t="s">
        <v>16</v>
      </c>
      <c r="H6" s="190" t="s">
        <v>20</v>
      </c>
      <c r="I6" s="191"/>
      <c r="J6" s="190" t="s">
        <v>17</v>
      </c>
      <c r="K6" s="191"/>
      <c r="L6" s="175" t="s">
        <v>19</v>
      </c>
      <c r="M6" s="173" t="s">
        <v>94</v>
      </c>
    </row>
    <row r="7" spans="1:13" ht="19.5" thickBot="1" x14ac:dyDescent="0.35">
      <c r="A7" s="196"/>
      <c r="B7" s="199"/>
      <c r="C7" s="200"/>
      <c r="D7" s="200"/>
      <c r="E7" s="200"/>
      <c r="F7" s="178"/>
      <c r="G7" s="180"/>
      <c r="H7" s="36" t="s">
        <v>26</v>
      </c>
      <c r="I7" s="36" t="s">
        <v>18</v>
      </c>
      <c r="J7" s="36" t="s">
        <v>26</v>
      </c>
      <c r="K7" s="36" t="s">
        <v>18</v>
      </c>
      <c r="L7" s="176"/>
      <c r="M7" s="174"/>
    </row>
    <row r="8" spans="1:13" s="171" customFormat="1" ht="18.75" customHeight="1" thickTop="1" x14ac:dyDescent="0.3">
      <c r="A8" s="159"/>
      <c r="B8" s="160" t="s">
        <v>108</v>
      </c>
      <c r="C8" s="161"/>
      <c r="D8" s="162"/>
      <c r="E8" s="163"/>
      <c r="F8" s="164"/>
      <c r="G8" s="165"/>
      <c r="H8" s="166"/>
      <c r="I8" s="167">
        <f t="shared" ref="I8:I44" si="0">SUM(H8)*$F8</f>
        <v>0</v>
      </c>
      <c r="J8" s="168"/>
      <c r="K8" s="167">
        <f t="shared" ref="K8:K14" si="1">SUM(J8)*$F8</f>
        <v>0</v>
      </c>
      <c r="L8" s="169">
        <f t="shared" ref="L8:L14" si="2">SUM(,I8,K8)</f>
        <v>0</v>
      </c>
      <c r="M8" s="170"/>
    </row>
    <row r="9" spans="1:13" ht="18.75" customHeight="1" x14ac:dyDescent="0.3">
      <c r="A9" s="79"/>
      <c r="B9" s="80" t="s">
        <v>91</v>
      </c>
      <c r="C9" s="78"/>
      <c r="D9" s="73"/>
      <c r="E9" s="74"/>
      <c r="F9" s="75"/>
      <c r="G9" s="76"/>
      <c r="H9" s="77"/>
      <c r="I9" s="81">
        <f t="shared" si="0"/>
        <v>0</v>
      </c>
      <c r="J9" s="82"/>
      <c r="K9" s="81">
        <f t="shared" si="1"/>
        <v>0</v>
      </c>
      <c r="L9" s="83">
        <f t="shared" si="2"/>
        <v>0</v>
      </c>
      <c r="M9" s="84"/>
    </row>
    <row r="10" spans="1:13" ht="18.75" customHeight="1" x14ac:dyDescent="0.3">
      <c r="A10" s="79">
        <v>1</v>
      </c>
      <c r="B10" s="80"/>
      <c r="C10" s="78"/>
      <c r="D10" s="73"/>
      <c r="E10" s="74"/>
      <c r="F10" s="75"/>
      <c r="G10" s="76"/>
      <c r="H10" s="77"/>
      <c r="I10" s="81">
        <f t="shared" si="0"/>
        <v>0</v>
      </c>
      <c r="J10" s="82"/>
      <c r="K10" s="81">
        <f t="shared" si="1"/>
        <v>0</v>
      </c>
      <c r="L10" s="83">
        <f t="shared" si="2"/>
        <v>0</v>
      </c>
      <c r="M10" s="84"/>
    </row>
    <row r="11" spans="1:13" ht="18.75" customHeight="1" x14ac:dyDescent="0.3">
      <c r="A11" s="79">
        <v>2</v>
      </c>
      <c r="B11" s="80"/>
      <c r="C11" s="78"/>
      <c r="D11" s="73"/>
      <c r="E11" s="74"/>
      <c r="F11" s="75"/>
      <c r="G11" s="76"/>
      <c r="H11" s="77"/>
      <c r="I11" s="81">
        <f t="shared" si="0"/>
        <v>0</v>
      </c>
      <c r="J11" s="82"/>
      <c r="K11" s="81">
        <f t="shared" si="1"/>
        <v>0</v>
      </c>
      <c r="L11" s="83">
        <f t="shared" si="2"/>
        <v>0</v>
      </c>
      <c r="M11" s="84"/>
    </row>
    <row r="12" spans="1:13" ht="18.75" customHeight="1" x14ac:dyDescent="0.3">
      <c r="A12" s="79">
        <v>3</v>
      </c>
      <c r="B12" s="80"/>
      <c r="C12" s="78"/>
      <c r="D12" s="73"/>
      <c r="E12" s="74"/>
      <c r="F12" s="75"/>
      <c r="G12" s="76"/>
      <c r="H12" s="77"/>
      <c r="I12" s="81">
        <f t="shared" si="0"/>
        <v>0</v>
      </c>
      <c r="J12" s="82"/>
      <c r="K12" s="81">
        <f t="shared" si="1"/>
        <v>0</v>
      </c>
      <c r="L12" s="83">
        <f t="shared" si="2"/>
        <v>0</v>
      </c>
      <c r="M12" s="84"/>
    </row>
    <row r="13" spans="1:13" ht="18.75" customHeight="1" x14ac:dyDescent="0.3">
      <c r="A13" s="79"/>
      <c r="B13" s="80" t="s">
        <v>92</v>
      </c>
      <c r="C13" s="78"/>
      <c r="D13" s="73"/>
      <c r="E13" s="74"/>
      <c r="F13" s="75"/>
      <c r="G13" s="76"/>
      <c r="H13" s="77"/>
      <c r="I13" s="81">
        <f t="shared" si="0"/>
        <v>0</v>
      </c>
      <c r="J13" s="82"/>
      <c r="K13" s="81">
        <f t="shared" si="1"/>
        <v>0</v>
      </c>
      <c r="L13" s="83">
        <f t="shared" si="2"/>
        <v>0</v>
      </c>
      <c r="M13" s="84"/>
    </row>
    <row r="14" spans="1:13" ht="18.75" customHeight="1" x14ac:dyDescent="0.3">
      <c r="A14" s="79">
        <v>1</v>
      </c>
      <c r="B14" s="80"/>
      <c r="C14" s="78"/>
      <c r="D14" s="73"/>
      <c r="E14" s="74"/>
      <c r="F14" s="75"/>
      <c r="G14" s="76"/>
      <c r="H14" s="77"/>
      <c r="I14" s="81">
        <f t="shared" si="0"/>
        <v>0</v>
      </c>
      <c r="J14" s="82"/>
      <c r="K14" s="81">
        <f t="shared" si="1"/>
        <v>0</v>
      </c>
      <c r="L14" s="83">
        <f t="shared" si="2"/>
        <v>0</v>
      </c>
      <c r="M14" s="84"/>
    </row>
    <row r="15" spans="1:13" ht="18.75" customHeight="1" x14ac:dyDescent="0.3">
      <c r="A15" s="79">
        <v>2</v>
      </c>
      <c r="B15" s="80"/>
      <c r="C15" s="78"/>
      <c r="D15" s="73"/>
      <c r="E15" s="74"/>
      <c r="F15" s="75"/>
      <c r="G15" s="76"/>
      <c r="H15" s="77"/>
      <c r="I15" s="81">
        <f t="shared" si="0"/>
        <v>0</v>
      </c>
      <c r="J15" s="82"/>
      <c r="K15" s="81">
        <f t="shared" ref="K15:K44" si="3">SUM(J15)*$F15</f>
        <v>0</v>
      </c>
      <c r="L15" s="83">
        <f t="shared" ref="L15:L44" si="4">SUM(,I15,K15)</f>
        <v>0</v>
      </c>
      <c r="M15" s="84"/>
    </row>
    <row r="16" spans="1:13" ht="18.75" customHeight="1" x14ac:dyDescent="0.3">
      <c r="A16" s="79">
        <v>3</v>
      </c>
      <c r="B16" s="80"/>
      <c r="C16" s="78"/>
      <c r="D16" s="73"/>
      <c r="E16" s="74"/>
      <c r="F16" s="75"/>
      <c r="G16" s="76"/>
      <c r="H16" s="77"/>
      <c r="I16" s="81">
        <f t="shared" si="0"/>
        <v>0</v>
      </c>
      <c r="J16" s="82"/>
      <c r="K16" s="81">
        <f t="shared" si="3"/>
        <v>0</v>
      </c>
      <c r="L16" s="83">
        <f t="shared" si="4"/>
        <v>0</v>
      </c>
      <c r="M16" s="84"/>
    </row>
    <row r="17" spans="1:13" ht="18.75" customHeight="1" x14ac:dyDescent="0.3">
      <c r="A17" s="79"/>
      <c r="B17" s="80"/>
      <c r="C17" s="78"/>
      <c r="D17" s="73"/>
      <c r="E17" s="74"/>
      <c r="F17" s="75"/>
      <c r="G17" s="76"/>
      <c r="H17" s="77"/>
      <c r="I17" s="81">
        <f t="shared" si="0"/>
        <v>0</v>
      </c>
      <c r="J17" s="82"/>
      <c r="K17" s="81">
        <f t="shared" si="3"/>
        <v>0</v>
      </c>
      <c r="L17" s="83">
        <f t="shared" si="4"/>
        <v>0</v>
      </c>
      <c r="M17" s="84"/>
    </row>
    <row r="18" spans="1:13" s="171" customFormat="1" ht="18.75" customHeight="1" x14ac:dyDescent="0.3">
      <c r="A18" s="159"/>
      <c r="B18" s="160" t="s">
        <v>109</v>
      </c>
      <c r="C18" s="161"/>
      <c r="D18" s="162"/>
      <c r="E18" s="163"/>
      <c r="F18" s="164"/>
      <c r="G18" s="165"/>
      <c r="H18" s="166"/>
      <c r="I18" s="167">
        <f t="shared" si="0"/>
        <v>0</v>
      </c>
      <c r="J18" s="168"/>
      <c r="K18" s="167">
        <f t="shared" si="3"/>
        <v>0</v>
      </c>
      <c r="L18" s="169">
        <f t="shared" si="4"/>
        <v>0</v>
      </c>
      <c r="M18" s="170"/>
    </row>
    <row r="19" spans="1:13" ht="18.75" customHeight="1" x14ac:dyDescent="0.3">
      <c r="A19" s="79"/>
      <c r="B19" s="80" t="s">
        <v>91</v>
      </c>
      <c r="C19" s="78"/>
      <c r="D19" s="73"/>
      <c r="E19" s="74"/>
      <c r="F19" s="75"/>
      <c r="G19" s="76"/>
      <c r="H19" s="77"/>
      <c r="I19" s="81">
        <f t="shared" si="0"/>
        <v>0</v>
      </c>
      <c r="J19" s="82"/>
      <c r="K19" s="81">
        <f t="shared" si="3"/>
        <v>0</v>
      </c>
      <c r="L19" s="83">
        <f t="shared" si="4"/>
        <v>0</v>
      </c>
      <c r="M19" s="84"/>
    </row>
    <row r="20" spans="1:13" ht="18.75" customHeight="1" x14ac:dyDescent="0.3">
      <c r="A20" s="79">
        <v>1</v>
      </c>
      <c r="B20" s="80"/>
      <c r="C20" s="78"/>
      <c r="D20" s="73"/>
      <c r="E20" s="74"/>
      <c r="F20" s="75"/>
      <c r="G20" s="76"/>
      <c r="H20" s="77"/>
      <c r="I20" s="81">
        <f t="shared" si="0"/>
        <v>0</v>
      </c>
      <c r="J20" s="82"/>
      <c r="K20" s="81">
        <f t="shared" si="3"/>
        <v>0</v>
      </c>
      <c r="L20" s="83">
        <f t="shared" si="4"/>
        <v>0</v>
      </c>
      <c r="M20" s="84"/>
    </row>
    <row r="21" spans="1:13" ht="18.75" customHeight="1" x14ac:dyDescent="0.3">
      <c r="A21" s="79">
        <v>2</v>
      </c>
      <c r="B21" s="80"/>
      <c r="C21" s="78"/>
      <c r="D21" s="73"/>
      <c r="E21" s="74"/>
      <c r="F21" s="75"/>
      <c r="G21" s="76"/>
      <c r="H21" s="77"/>
      <c r="I21" s="81">
        <f t="shared" si="0"/>
        <v>0</v>
      </c>
      <c r="J21" s="82"/>
      <c r="K21" s="81">
        <f t="shared" si="3"/>
        <v>0</v>
      </c>
      <c r="L21" s="83">
        <f t="shared" si="4"/>
        <v>0</v>
      </c>
      <c r="M21" s="84"/>
    </row>
    <row r="22" spans="1:13" ht="18.75" customHeight="1" x14ac:dyDescent="0.3">
      <c r="A22" s="79">
        <v>3</v>
      </c>
      <c r="B22" s="80"/>
      <c r="C22" s="78"/>
      <c r="D22" s="73"/>
      <c r="E22" s="74"/>
      <c r="F22" s="75"/>
      <c r="G22" s="76"/>
      <c r="H22" s="77"/>
      <c r="I22" s="81">
        <f t="shared" si="0"/>
        <v>0</v>
      </c>
      <c r="J22" s="82"/>
      <c r="K22" s="81">
        <f t="shared" si="3"/>
        <v>0</v>
      </c>
      <c r="L22" s="83">
        <f t="shared" si="4"/>
        <v>0</v>
      </c>
      <c r="M22" s="84"/>
    </row>
    <row r="23" spans="1:13" ht="18.75" customHeight="1" x14ac:dyDescent="0.3">
      <c r="A23" s="79"/>
      <c r="B23" s="80" t="s">
        <v>92</v>
      </c>
      <c r="C23" s="78"/>
      <c r="D23" s="73"/>
      <c r="E23" s="74"/>
      <c r="F23" s="75"/>
      <c r="G23" s="75"/>
      <c r="H23" s="77"/>
      <c r="I23" s="81">
        <f t="shared" si="0"/>
        <v>0</v>
      </c>
      <c r="J23" s="82"/>
      <c r="K23" s="81">
        <f t="shared" si="3"/>
        <v>0</v>
      </c>
      <c r="L23" s="83">
        <f t="shared" si="4"/>
        <v>0</v>
      </c>
      <c r="M23" s="84"/>
    </row>
    <row r="24" spans="1:13" ht="18.75" customHeight="1" x14ac:dyDescent="0.3">
      <c r="A24" s="79">
        <v>1</v>
      </c>
      <c r="B24" s="80"/>
      <c r="C24" s="78"/>
      <c r="D24" s="73"/>
      <c r="E24" s="74"/>
      <c r="F24" s="85"/>
      <c r="G24" s="76"/>
      <c r="H24" s="77"/>
      <c r="I24" s="81">
        <f t="shared" si="0"/>
        <v>0</v>
      </c>
      <c r="J24" s="82"/>
      <c r="K24" s="81">
        <f t="shared" si="3"/>
        <v>0</v>
      </c>
      <c r="L24" s="83">
        <f t="shared" si="4"/>
        <v>0</v>
      </c>
      <c r="M24" s="84"/>
    </row>
    <row r="25" spans="1:13" ht="18.75" customHeight="1" x14ac:dyDescent="0.3">
      <c r="A25" s="79">
        <v>2</v>
      </c>
      <c r="B25" s="80"/>
      <c r="C25" s="78"/>
      <c r="D25" s="73"/>
      <c r="E25" s="74"/>
      <c r="F25" s="75"/>
      <c r="G25" s="76"/>
      <c r="H25" s="77"/>
      <c r="I25" s="81">
        <f t="shared" si="0"/>
        <v>0</v>
      </c>
      <c r="J25" s="82"/>
      <c r="K25" s="81">
        <f t="shared" si="3"/>
        <v>0</v>
      </c>
      <c r="L25" s="83">
        <f t="shared" si="4"/>
        <v>0</v>
      </c>
      <c r="M25" s="84"/>
    </row>
    <row r="26" spans="1:13" ht="18.75" customHeight="1" x14ac:dyDescent="0.3">
      <c r="A26" s="79">
        <v>3</v>
      </c>
      <c r="B26" s="80"/>
      <c r="C26" s="78"/>
      <c r="D26" s="73"/>
      <c r="E26" s="74"/>
      <c r="F26" s="75"/>
      <c r="G26" s="76"/>
      <c r="H26" s="77"/>
      <c r="I26" s="81">
        <f t="shared" si="0"/>
        <v>0</v>
      </c>
      <c r="J26" s="82"/>
      <c r="K26" s="81">
        <f t="shared" si="3"/>
        <v>0</v>
      </c>
      <c r="L26" s="83">
        <f t="shared" si="4"/>
        <v>0</v>
      </c>
      <c r="M26" s="84"/>
    </row>
    <row r="27" spans="1:13" ht="18.75" customHeight="1" x14ac:dyDescent="0.3">
      <c r="A27" s="79"/>
      <c r="B27" s="158" t="s">
        <v>110</v>
      </c>
      <c r="C27" s="78"/>
      <c r="D27" s="73"/>
      <c r="E27" s="74"/>
      <c r="F27" s="75"/>
      <c r="G27" s="76"/>
      <c r="H27" s="77"/>
      <c r="I27" s="81">
        <f t="shared" si="0"/>
        <v>0</v>
      </c>
      <c r="J27" s="82"/>
      <c r="K27" s="81">
        <f t="shared" si="3"/>
        <v>0</v>
      </c>
      <c r="L27" s="83">
        <f t="shared" si="4"/>
        <v>0</v>
      </c>
      <c r="M27" s="84"/>
    </row>
    <row r="28" spans="1:13" ht="18.75" customHeight="1" x14ac:dyDescent="0.3">
      <c r="A28" s="79"/>
      <c r="B28" s="158" t="s">
        <v>111</v>
      </c>
      <c r="C28" s="78"/>
      <c r="D28" s="73"/>
      <c r="E28" s="74"/>
      <c r="F28" s="75"/>
      <c r="G28" s="76"/>
      <c r="H28" s="77"/>
      <c r="I28" s="81">
        <f t="shared" si="0"/>
        <v>0</v>
      </c>
      <c r="J28" s="82"/>
      <c r="K28" s="81">
        <f t="shared" si="3"/>
        <v>0</v>
      </c>
      <c r="L28" s="83">
        <f t="shared" si="4"/>
        <v>0</v>
      </c>
      <c r="M28" s="84"/>
    </row>
    <row r="29" spans="1:13" ht="18.75" customHeight="1" x14ac:dyDescent="0.3">
      <c r="A29" s="79"/>
      <c r="B29" s="80"/>
      <c r="C29" s="78"/>
      <c r="D29" s="73"/>
      <c r="E29" s="74"/>
      <c r="F29" s="75"/>
      <c r="G29" s="76"/>
      <c r="H29" s="77"/>
      <c r="I29" s="81">
        <f t="shared" si="0"/>
        <v>0</v>
      </c>
      <c r="J29" s="82"/>
      <c r="K29" s="81">
        <f t="shared" si="3"/>
        <v>0</v>
      </c>
      <c r="L29" s="83">
        <f t="shared" si="4"/>
        <v>0</v>
      </c>
      <c r="M29" s="84"/>
    </row>
    <row r="30" spans="1:13" ht="18.75" customHeight="1" x14ac:dyDescent="0.3">
      <c r="A30" s="79"/>
      <c r="B30" s="80"/>
      <c r="C30" s="78"/>
      <c r="D30" s="73"/>
      <c r="E30" s="74"/>
      <c r="F30" s="75"/>
      <c r="G30" s="76"/>
      <c r="H30" s="77"/>
      <c r="I30" s="81">
        <f t="shared" si="0"/>
        <v>0</v>
      </c>
      <c r="J30" s="82"/>
      <c r="K30" s="81">
        <f t="shared" si="3"/>
        <v>0</v>
      </c>
      <c r="L30" s="83">
        <f t="shared" si="4"/>
        <v>0</v>
      </c>
      <c r="M30" s="84"/>
    </row>
    <row r="31" spans="1:13" ht="18.75" customHeight="1" x14ac:dyDescent="0.3">
      <c r="A31" s="79"/>
      <c r="B31" s="80"/>
      <c r="C31" s="78"/>
      <c r="D31" s="73"/>
      <c r="E31" s="74"/>
      <c r="F31" s="75"/>
      <c r="G31" s="76"/>
      <c r="H31" s="77"/>
      <c r="I31" s="81">
        <f t="shared" ref="I31:I38" si="5">SUM(H31)*$F31</f>
        <v>0</v>
      </c>
      <c r="J31" s="82"/>
      <c r="K31" s="81">
        <f t="shared" ref="K31:K38" si="6">SUM(J31)*$F31</f>
        <v>0</v>
      </c>
      <c r="L31" s="83">
        <f t="shared" ref="L31:L38" si="7">SUM(,I31,K31)</f>
        <v>0</v>
      </c>
      <c r="M31" s="84"/>
    </row>
    <row r="32" spans="1:13" ht="18.75" customHeight="1" x14ac:dyDescent="0.3">
      <c r="A32" s="79"/>
      <c r="B32" s="80"/>
      <c r="C32" s="78"/>
      <c r="D32" s="73"/>
      <c r="E32" s="74"/>
      <c r="F32" s="75"/>
      <c r="G32" s="76"/>
      <c r="H32" s="77"/>
      <c r="I32" s="81">
        <f t="shared" si="5"/>
        <v>0</v>
      </c>
      <c r="J32" s="82"/>
      <c r="K32" s="81">
        <f t="shared" si="6"/>
        <v>0</v>
      </c>
      <c r="L32" s="83">
        <f t="shared" si="7"/>
        <v>0</v>
      </c>
      <c r="M32" s="84"/>
    </row>
    <row r="33" spans="1:13" ht="18.75" customHeight="1" x14ac:dyDescent="0.3">
      <c r="A33" s="79"/>
      <c r="B33" s="80"/>
      <c r="C33" s="78"/>
      <c r="D33" s="73"/>
      <c r="E33" s="74"/>
      <c r="F33" s="75"/>
      <c r="G33" s="76"/>
      <c r="H33" s="77"/>
      <c r="I33" s="81">
        <f t="shared" si="5"/>
        <v>0</v>
      </c>
      <c r="J33" s="82"/>
      <c r="K33" s="81">
        <f t="shared" si="6"/>
        <v>0</v>
      </c>
      <c r="L33" s="83">
        <f t="shared" si="7"/>
        <v>0</v>
      </c>
      <c r="M33" s="84"/>
    </row>
    <row r="34" spans="1:13" ht="18.75" customHeight="1" x14ac:dyDescent="0.3">
      <c r="A34" s="79"/>
      <c r="B34" s="80"/>
      <c r="C34" s="78"/>
      <c r="D34" s="73"/>
      <c r="E34" s="74"/>
      <c r="F34" s="75"/>
      <c r="G34" s="76"/>
      <c r="H34" s="77"/>
      <c r="I34" s="81">
        <f t="shared" si="5"/>
        <v>0</v>
      </c>
      <c r="J34" s="82"/>
      <c r="K34" s="81">
        <f t="shared" si="6"/>
        <v>0</v>
      </c>
      <c r="L34" s="83">
        <f t="shared" si="7"/>
        <v>0</v>
      </c>
      <c r="M34" s="84"/>
    </row>
    <row r="35" spans="1:13" ht="18.75" customHeight="1" x14ac:dyDescent="0.3">
      <c r="A35" s="79"/>
      <c r="B35" s="80"/>
      <c r="C35" s="78"/>
      <c r="D35" s="73"/>
      <c r="E35" s="74"/>
      <c r="F35" s="75"/>
      <c r="G35" s="76"/>
      <c r="H35" s="77"/>
      <c r="I35" s="81">
        <f t="shared" si="5"/>
        <v>0</v>
      </c>
      <c r="J35" s="82"/>
      <c r="K35" s="81">
        <f t="shared" si="6"/>
        <v>0</v>
      </c>
      <c r="L35" s="83">
        <f t="shared" si="7"/>
        <v>0</v>
      </c>
      <c r="M35" s="84"/>
    </row>
    <row r="36" spans="1:13" ht="18.75" customHeight="1" x14ac:dyDescent="0.3">
      <c r="A36" s="79"/>
      <c r="B36" s="80"/>
      <c r="C36" s="78"/>
      <c r="D36" s="73"/>
      <c r="E36" s="74"/>
      <c r="F36" s="75"/>
      <c r="G36" s="76"/>
      <c r="H36" s="77"/>
      <c r="I36" s="81">
        <f t="shared" si="5"/>
        <v>0</v>
      </c>
      <c r="J36" s="82"/>
      <c r="K36" s="81">
        <f t="shared" si="6"/>
        <v>0</v>
      </c>
      <c r="L36" s="83">
        <f t="shared" si="7"/>
        <v>0</v>
      </c>
      <c r="M36" s="84"/>
    </row>
    <row r="37" spans="1:13" ht="18.75" customHeight="1" x14ac:dyDescent="0.3">
      <c r="A37" s="79"/>
      <c r="B37" s="80"/>
      <c r="C37" s="78"/>
      <c r="D37" s="73"/>
      <c r="E37" s="74"/>
      <c r="F37" s="75"/>
      <c r="G37" s="76"/>
      <c r="H37" s="77"/>
      <c r="I37" s="81">
        <f t="shared" si="5"/>
        <v>0</v>
      </c>
      <c r="J37" s="82"/>
      <c r="K37" s="81">
        <f t="shared" si="6"/>
        <v>0</v>
      </c>
      <c r="L37" s="83">
        <f t="shared" si="7"/>
        <v>0</v>
      </c>
      <c r="M37" s="84"/>
    </row>
    <row r="38" spans="1:13" ht="18.75" customHeight="1" x14ac:dyDescent="0.3">
      <c r="A38" s="79"/>
      <c r="B38" s="80"/>
      <c r="C38" s="78"/>
      <c r="D38" s="73"/>
      <c r="E38" s="74"/>
      <c r="F38" s="75"/>
      <c r="G38" s="76"/>
      <c r="H38" s="77"/>
      <c r="I38" s="81">
        <f t="shared" si="5"/>
        <v>0</v>
      </c>
      <c r="J38" s="82"/>
      <c r="K38" s="81">
        <f t="shared" si="6"/>
        <v>0</v>
      </c>
      <c r="L38" s="83">
        <f t="shared" si="7"/>
        <v>0</v>
      </c>
      <c r="M38" s="84"/>
    </row>
    <row r="39" spans="1:13" ht="18.75" customHeight="1" x14ac:dyDescent="0.3">
      <c r="A39" s="79"/>
      <c r="B39" s="80"/>
      <c r="C39" s="78"/>
      <c r="D39" s="73"/>
      <c r="E39" s="74"/>
      <c r="F39" s="75"/>
      <c r="G39" s="76"/>
      <c r="H39" s="77"/>
      <c r="I39" s="81">
        <f t="shared" si="0"/>
        <v>0</v>
      </c>
      <c r="J39" s="82"/>
      <c r="K39" s="81">
        <f t="shared" si="3"/>
        <v>0</v>
      </c>
      <c r="L39" s="83">
        <f t="shared" si="4"/>
        <v>0</v>
      </c>
      <c r="M39" s="84"/>
    </row>
    <row r="40" spans="1:13" ht="18.75" customHeight="1" x14ac:dyDescent="0.3">
      <c r="A40" s="79"/>
      <c r="B40" s="80"/>
      <c r="C40" s="78"/>
      <c r="D40" s="73"/>
      <c r="E40" s="74"/>
      <c r="F40" s="75"/>
      <c r="G40" s="76"/>
      <c r="H40" s="77"/>
      <c r="I40" s="81">
        <f t="shared" si="0"/>
        <v>0</v>
      </c>
      <c r="J40" s="82"/>
      <c r="K40" s="81">
        <f t="shared" si="3"/>
        <v>0</v>
      </c>
      <c r="L40" s="83">
        <f t="shared" si="4"/>
        <v>0</v>
      </c>
      <c r="M40" s="84"/>
    </row>
    <row r="41" spans="1:13" ht="18.75" customHeight="1" x14ac:dyDescent="0.3">
      <c r="A41" s="79"/>
      <c r="B41" s="80"/>
      <c r="C41" s="78"/>
      <c r="D41" s="73"/>
      <c r="E41" s="74"/>
      <c r="F41" s="75"/>
      <c r="G41" s="76"/>
      <c r="H41" s="77"/>
      <c r="I41" s="81">
        <f t="shared" si="0"/>
        <v>0</v>
      </c>
      <c r="J41" s="82"/>
      <c r="K41" s="81">
        <f t="shared" si="3"/>
        <v>0</v>
      </c>
      <c r="L41" s="83">
        <f t="shared" si="4"/>
        <v>0</v>
      </c>
      <c r="M41" s="84"/>
    </row>
    <row r="42" spans="1:13" ht="18.75" customHeight="1" x14ac:dyDescent="0.3">
      <c r="A42" s="79"/>
      <c r="B42" s="80"/>
      <c r="C42" s="78"/>
      <c r="D42" s="73"/>
      <c r="E42" s="74"/>
      <c r="F42" s="75"/>
      <c r="G42" s="76"/>
      <c r="H42" s="77"/>
      <c r="I42" s="81">
        <f t="shared" si="0"/>
        <v>0</v>
      </c>
      <c r="J42" s="82"/>
      <c r="K42" s="81">
        <f t="shared" si="3"/>
        <v>0</v>
      </c>
      <c r="L42" s="83">
        <f t="shared" si="4"/>
        <v>0</v>
      </c>
      <c r="M42" s="84"/>
    </row>
    <row r="43" spans="1:13" ht="18.75" customHeight="1" x14ac:dyDescent="0.3">
      <c r="A43" s="79"/>
      <c r="B43" s="80"/>
      <c r="C43" s="78"/>
      <c r="D43" s="73"/>
      <c r="E43" s="74"/>
      <c r="F43" s="75"/>
      <c r="G43" s="76"/>
      <c r="H43" s="77"/>
      <c r="I43" s="81">
        <f t="shared" si="0"/>
        <v>0</v>
      </c>
      <c r="J43" s="82"/>
      <c r="K43" s="81">
        <f t="shared" si="3"/>
        <v>0</v>
      </c>
      <c r="L43" s="83">
        <f t="shared" si="4"/>
        <v>0</v>
      </c>
      <c r="M43" s="84"/>
    </row>
    <row r="44" spans="1:13" ht="18.75" customHeight="1" x14ac:dyDescent="0.3">
      <c r="A44" s="79"/>
      <c r="B44" s="80"/>
      <c r="C44" s="78"/>
      <c r="D44" s="73"/>
      <c r="E44" s="74"/>
      <c r="F44" s="75"/>
      <c r="G44" s="76"/>
      <c r="H44" s="77"/>
      <c r="I44" s="81">
        <f t="shared" si="0"/>
        <v>0</v>
      </c>
      <c r="J44" s="82"/>
      <c r="K44" s="81">
        <f t="shared" si="3"/>
        <v>0</v>
      </c>
      <c r="L44" s="83">
        <f t="shared" si="4"/>
        <v>0</v>
      </c>
      <c r="M44" s="84"/>
    </row>
    <row r="45" spans="1:13" ht="18.75" customHeight="1" x14ac:dyDescent="0.3">
      <c r="A45" s="86"/>
      <c r="B45" s="87"/>
      <c r="C45" s="88"/>
      <c r="D45" s="186" t="s">
        <v>83</v>
      </c>
      <c r="E45" s="186"/>
      <c r="F45" s="186"/>
      <c r="G45" s="187"/>
      <c r="H45" s="89"/>
      <c r="I45" s="89">
        <f>SUM(I8:I44)</f>
        <v>0</v>
      </c>
      <c r="J45" s="89"/>
      <c r="K45" s="89">
        <f>SUM(K8:K44)</f>
        <v>0</v>
      </c>
      <c r="L45" s="89">
        <f>SUM(L8:L44)</f>
        <v>0</v>
      </c>
      <c r="M45" s="90"/>
    </row>
    <row r="47" spans="1:13" x14ac:dyDescent="0.3">
      <c r="B47" s="21"/>
      <c r="C47" s="21"/>
      <c r="D47" s="41"/>
      <c r="E47" s="21"/>
      <c r="F47" s="11"/>
      <c r="H47" s="26"/>
      <c r="I47" s="26"/>
      <c r="J47" s="27"/>
    </row>
    <row r="48" spans="1:13" x14ac:dyDescent="0.3">
      <c r="B48" s="70"/>
      <c r="C48" s="23"/>
      <c r="D48" s="41"/>
      <c r="E48" s="22"/>
      <c r="F48" s="11"/>
      <c r="H48" s="26"/>
      <c r="I48" s="26"/>
      <c r="J48" s="27"/>
    </row>
    <row r="49" spans="4:13" ht="21" x14ac:dyDescent="0.35">
      <c r="D49" s="1" t="s">
        <v>79</v>
      </c>
      <c r="E49" s="1"/>
      <c r="F49" s="1"/>
      <c r="G49" s="66" t="s">
        <v>101</v>
      </c>
      <c r="H49" s="1"/>
      <c r="I49" s="1"/>
      <c r="K49" s="72"/>
      <c r="L49" s="72"/>
      <c r="M49" s="72"/>
    </row>
    <row r="50" spans="4:13" ht="21" x14ac:dyDescent="0.35">
      <c r="D50" s="1"/>
      <c r="E50" s="1"/>
      <c r="F50" s="1"/>
      <c r="G50" s="66" t="s">
        <v>106</v>
      </c>
      <c r="H50" s="1"/>
      <c r="I50" s="1"/>
      <c r="K50" s="72"/>
      <c r="L50" s="72"/>
      <c r="M50" s="72"/>
    </row>
    <row r="51" spans="4:13" x14ac:dyDescent="0.3">
      <c r="F51" s="8"/>
      <c r="G51" s="9" t="s">
        <v>104</v>
      </c>
      <c r="H51" s="8"/>
      <c r="I51" s="8"/>
      <c r="K51" s="8"/>
      <c r="L51" s="8"/>
    </row>
    <row r="52" spans="4:13" x14ac:dyDescent="0.3">
      <c r="F52" s="8"/>
      <c r="G52" s="9"/>
      <c r="H52" s="8"/>
      <c r="I52" s="8"/>
      <c r="K52" s="8"/>
      <c r="L52" s="8"/>
    </row>
    <row r="53" spans="4:13" ht="21" x14ac:dyDescent="0.35">
      <c r="D53" s="1" t="s">
        <v>80</v>
      </c>
      <c r="E53" s="1"/>
      <c r="F53" s="1"/>
      <c r="G53" s="66" t="s">
        <v>101</v>
      </c>
      <c r="H53" s="1"/>
      <c r="I53" s="50" t="s">
        <v>103</v>
      </c>
      <c r="K53" s="72"/>
      <c r="L53" s="72"/>
      <c r="M53" s="72"/>
    </row>
    <row r="54" spans="4:13" x14ac:dyDescent="0.3">
      <c r="F54" s="8"/>
      <c r="G54" s="9" t="s">
        <v>105</v>
      </c>
      <c r="H54" s="8"/>
      <c r="I54" s="8"/>
      <c r="K54" s="8"/>
      <c r="L54" s="8"/>
    </row>
    <row r="55" spans="4:13" ht="21" x14ac:dyDescent="0.35">
      <c r="D55" s="1"/>
      <c r="E55" s="1"/>
      <c r="F55" s="1"/>
      <c r="G55" s="42"/>
      <c r="H55" s="1"/>
      <c r="I55" s="185"/>
      <c r="J55" s="185"/>
      <c r="K55" s="185"/>
      <c r="L55" s="72"/>
      <c r="M55" s="72"/>
    </row>
    <row r="56" spans="4:13" x14ac:dyDescent="0.3">
      <c r="F56" s="8"/>
      <c r="G56" s="9"/>
      <c r="H56" s="8"/>
      <c r="I56" s="8"/>
      <c r="K56" s="8"/>
      <c r="L56" s="8"/>
    </row>
    <row r="57" spans="4:13" x14ac:dyDescent="0.3">
      <c r="D57" s="188"/>
      <c r="E57" s="188"/>
      <c r="F57" s="188"/>
      <c r="G57" s="188"/>
      <c r="H57" s="188"/>
      <c r="I57" s="188"/>
      <c r="J57" s="188"/>
      <c r="K57" s="188"/>
      <c r="L57" s="188"/>
      <c r="M57" s="188"/>
    </row>
  </sheetData>
  <mergeCells count="25">
    <mergeCell ref="I55:K55"/>
    <mergeCell ref="D45:G45"/>
    <mergeCell ref="J57:M57"/>
    <mergeCell ref="D57:I57"/>
    <mergeCell ref="A1:M1"/>
    <mergeCell ref="J6:K6"/>
    <mergeCell ref="H6:I6"/>
    <mergeCell ref="A4:C4"/>
    <mergeCell ref="J3:M3"/>
    <mergeCell ref="K4:M4"/>
    <mergeCell ref="K5:M5"/>
    <mergeCell ref="A6:A7"/>
    <mergeCell ref="B6:E7"/>
    <mergeCell ref="I4:J4"/>
    <mergeCell ref="A2:D2"/>
    <mergeCell ref="E2:M2"/>
    <mergeCell ref="M6:M7"/>
    <mergeCell ref="L6:L7"/>
    <mergeCell ref="F6:F7"/>
    <mergeCell ref="G6:G7"/>
    <mergeCell ref="B3:H3"/>
    <mergeCell ref="D4:H4"/>
    <mergeCell ref="A5:C5"/>
    <mergeCell ref="I5:J5"/>
    <mergeCell ref="D5:H5"/>
  </mergeCells>
  <phoneticPr fontId="3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98" orientation="landscape" horizontalDpi="300" verticalDpi="300" r:id="rId1"/>
  <headerFooter alignWithMargins="0">
    <oddHeader>&amp;R&amp;"TH SarabunPSK,ธรรมดา"&amp;14
แบบ &amp;A</oddHeader>
    <oddFooter>&amp;R&amp;"TH SarabunPSK,ธรรมดา"&amp;14   แผ่นที่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O31"/>
  <sheetViews>
    <sheetView showGridLines="0" zoomScaleNormal="100" zoomScaleSheetLayoutView="100" workbookViewId="0">
      <selection sqref="A1:M1"/>
    </sheetView>
  </sheetViews>
  <sheetFormatPr defaultRowHeight="21" x14ac:dyDescent="0.35"/>
  <cols>
    <col min="1" max="1" width="6.5703125" style="1" customWidth="1"/>
    <col min="2" max="2" width="4.42578125" style="1" customWidth="1"/>
    <col min="3" max="3" width="3" style="1" customWidth="1"/>
    <col min="4" max="4" width="3.5703125" style="1" customWidth="1"/>
    <col min="5" max="5" width="4" style="1" customWidth="1"/>
    <col min="6" max="6" width="1.28515625" style="1" customWidth="1"/>
    <col min="7" max="7" width="3.5703125" style="1" customWidth="1"/>
    <col min="8" max="8" width="10.140625" style="1" customWidth="1"/>
    <col min="9" max="9" width="5.28515625" style="1" customWidth="1"/>
    <col min="10" max="10" width="4.7109375" style="1" customWidth="1"/>
    <col min="11" max="11" width="15.28515625" style="1" customWidth="1"/>
    <col min="12" max="12" width="9.28515625" style="1" customWidth="1"/>
    <col min="13" max="13" width="16.7109375" style="4" customWidth="1"/>
    <col min="14" max="14" width="10.42578125" style="1" customWidth="1"/>
    <col min="15" max="15" width="12.42578125" style="1" bestFit="1" customWidth="1"/>
    <col min="16" max="16384" width="9.140625" style="1"/>
  </cols>
  <sheetData>
    <row r="1" spans="1:15" x14ac:dyDescent="0.35">
      <c r="A1" s="189" t="s">
        <v>70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8" t="s">
        <v>29</v>
      </c>
    </row>
    <row r="2" spans="1:15" x14ac:dyDescent="0.35">
      <c r="A2" s="172" t="str">
        <f>'ปร.4(ก).'!A2</f>
        <v>งานปรับปรุง/ซ่อมแซม</v>
      </c>
      <c r="B2" s="172"/>
      <c r="C2" s="172"/>
      <c r="D2" s="172"/>
      <c r="E2" s="172"/>
      <c r="F2" s="172"/>
      <c r="G2" s="172"/>
      <c r="H2" s="229" t="str">
        <f>'ปร.4(ก).'!E2</f>
        <v>………………………………………………………………………………..</v>
      </c>
      <c r="I2" s="229"/>
      <c r="J2" s="229"/>
      <c r="K2" s="229"/>
      <c r="L2" s="229"/>
      <c r="M2" s="229"/>
      <c r="N2" s="229"/>
    </row>
    <row r="3" spans="1:15" x14ac:dyDescent="0.35">
      <c r="A3" s="204" t="s">
        <v>71</v>
      </c>
      <c r="B3" s="204"/>
      <c r="C3" s="204"/>
      <c r="D3" s="234" t="str">
        <f>'ปร.4(ก).'!B3</f>
        <v>…………………………………………………..</v>
      </c>
      <c r="E3" s="234"/>
      <c r="F3" s="234"/>
      <c r="G3" s="234"/>
      <c r="H3" s="234"/>
      <c r="I3" s="234"/>
      <c r="J3" s="234"/>
      <c r="K3" s="234"/>
      <c r="L3" s="12" t="s">
        <v>8</v>
      </c>
      <c r="M3" s="240" t="str">
        <f>'ปร.4(ก).'!J3</f>
        <v>กรุงเทพมหานคร</v>
      </c>
      <c r="N3" s="240"/>
    </row>
    <row r="4" spans="1:15" x14ac:dyDescent="0.35">
      <c r="A4" s="204" t="s">
        <v>0</v>
      </c>
      <c r="B4" s="204"/>
      <c r="C4" s="204"/>
      <c r="D4" s="24"/>
      <c r="E4" s="230" t="str">
        <f>+D3</f>
        <v>…………………………………………………..</v>
      </c>
      <c r="F4" s="230"/>
      <c r="G4" s="230"/>
      <c r="H4" s="230"/>
      <c r="I4" s="230"/>
      <c r="J4" s="230"/>
      <c r="K4" s="230"/>
      <c r="L4" s="230"/>
      <c r="M4" s="230"/>
      <c r="N4" s="230"/>
    </row>
    <row r="5" spans="1:15" x14ac:dyDescent="0.35">
      <c r="A5" s="205" t="s">
        <v>75</v>
      </c>
      <c r="B5" s="205"/>
      <c r="C5" s="205"/>
      <c r="D5" s="205"/>
      <c r="E5" s="205"/>
      <c r="F5" s="205"/>
      <c r="G5" s="205"/>
      <c r="H5" s="60" t="s">
        <v>10</v>
      </c>
      <c r="I5" s="69">
        <v>1</v>
      </c>
      <c r="J5" s="59" t="s">
        <v>11</v>
      </c>
      <c r="K5" s="235" t="s">
        <v>1</v>
      </c>
      <c r="L5" s="235"/>
      <c r="M5" s="193" t="str">
        <f>'ปร.4(ก).'!K4</f>
        <v>...../....../2566</v>
      </c>
      <c r="N5" s="193"/>
      <c r="O5" s="58"/>
    </row>
    <row r="6" spans="1:15" ht="5.0999999999999996" customHeight="1" thickBot="1" x14ac:dyDescent="0.4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21.75" customHeight="1" thickTop="1" x14ac:dyDescent="0.35">
      <c r="A7" s="225" t="s">
        <v>2</v>
      </c>
      <c r="B7" s="246" t="s">
        <v>3</v>
      </c>
      <c r="C7" s="247"/>
      <c r="D7" s="247"/>
      <c r="E7" s="247"/>
      <c r="F7" s="247"/>
      <c r="G7" s="247"/>
      <c r="H7" s="247"/>
      <c r="I7" s="247"/>
      <c r="J7" s="248"/>
      <c r="K7" s="7" t="s">
        <v>23</v>
      </c>
      <c r="L7" s="236" t="s">
        <v>54</v>
      </c>
      <c r="M7" s="2" t="s">
        <v>21</v>
      </c>
      <c r="N7" s="225" t="s">
        <v>4</v>
      </c>
    </row>
    <row r="8" spans="1:15" ht="21.75" thickBot="1" x14ac:dyDescent="0.4">
      <c r="A8" s="226"/>
      <c r="B8" s="249"/>
      <c r="C8" s="250"/>
      <c r="D8" s="250"/>
      <c r="E8" s="250"/>
      <c r="F8" s="250"/>
      <c r="G8" s="250"/>
      <c r="H8" s="250"/>
      <c r="I8" s="250"/>
      <c r="J8" s="251"/>
      <c r="K8" s="3" t="s">
        <v>22</v>
      </c>
      <c r="L8" s="237"/>
      <c r="M8" s="3" t="s">
        <v>22</v>
      </c>
      <c r="N8" s="226"/>
    </row>
    <row r="9" spans="1:15" ht="21.75" thickTop="1" x14ac:dyDescent="0.35">
      <c r="A9" s="25">
        <v>1</v>
      </c>
      <c r="B9" s="209" t="s">
        <v>76</v>
      </c>
      <c r="C9" s="210"/>
      <c r="D9" s="210"/>
      <c r="E9" s="210"/>
      <c r="F9" s="210"/>
      <c r="G9" s="210"/>
      <c r="H9" s="210"/>
      <c r="I9" s="210"/>
      <c r="J9" s="211"/>
      <c r="K9" s="38">
        <f>+'ปร.4(ก).'!L45</f>
        <v>0</v>
      </c>
      <c r="L9" s="40">
        <f>'Factor F'!O21</f>
        <v>1.3073999999999999</v>
      </c>
      <c r="M9" s="38">
        <f>K9*L9</f>
        <v>0</v>
      </c>
      <c r="N9" s="13"/>
    </row>
    <row r="10" spans="1:15" x14ac:dyDescent="0.35">
      <c r="A10" s="16"/>
      <c r="B10" s="244"/>
      <c r="C10" s="205"/>
      <c r="D10" s="205"/>
      <c r="E10" s="205"/>
      <c r="F10" s="205"/>
      <c r="G10" s="205"/>
      <c r="H10" s="205"/>
      <c r="I10" s="205"/>
      <c r="J10" s="245"/>
      <c r="K10" s="15"/>
      <c r="L10" s="14"/>
      <c r="M10" s="15"/>
      <c r="N10" s="14"/>
    </row>
    <row r="11" spans="1:15" x14ac:dyDescent="0.35">
      <c r="A11" s="16"/>
      <c r="B11" s="241"/>
      <c r="C11" s="242"/>
      <c r="D11" s="242"/>
      <c r="E11" s="242"/>
      <c r="F11" s="242"/>
      <c r="G11" s="242"/>
      <c r="H11" s="242"/>
      <c r="I11" s="242"/>
      <c r="J11" s="243"/>
      <c r="K11" s="34"/>
      <c r="L11" s="14"/>
      <c r="M11" s="15"/>
      <c r="N11" s="14"/>
    </row>
    <row r="12" spans="1:15" ht="18.75" customHeight="1" x14ac:dyDescent="0.35">
      <c r="A12" s="16"/>
      <c r="B12" s="231" t="s">
        <v>5</v>
      </c>
      <c r="C12" s="232"/>
      <c r="D12" s="232"/>
      <c r="E12" s="232"/>
      <c r="F12" s="232"/>
      <c r="G12" s="232"/>
      <c r="H12" s="232"/>
      <c r="I12" s="232"/>
      <c r="J12" s="233"/>
      <c r="K12" s="14"/>
      <c r="L12" s="14"/>
      <c r="M12" s="35"/>
      <c r="N12" s="14"/>
    </row>
    <row r="13" spans="1:15" s="8" customFormat="1" ht="18.75" x14ac:dyDescent="0.3">
      <c r="A13" s="17"/>
      <c r="B13" s="238" t="s">
        <v>12</v>
      </c>
      <c r="C13" s="239"/>
      <c r="D13" s="239"/>
      <c r="E13" s="239"/>
      <c r="F13" s="239"/>
      <c r="G13" s="239"/>
      <c r="H13" s="239"/>
      <c r="I13" s="227">
        <v>0</v>
      </c>
      <c r="J13" s="228"/>
      <c r="K13" s="18"/>
      <c r="L13" s="18"/>
      <c r="M13" s="19"/>
      <c r="N13" s="18"/>
    </row>
    <row r="14" spans="1:15" s="8" customFormat="1" ht="18.75" x14ac:dyDescent="0.3">
      <c r="A14" s="18"/>
      <c r="B14" s="212" t="s">
        <v>13</v>
      </c>
      <c r="C14" s="213"/>
      <c r="D14" s="213"/>
      <c r="E14" s="213"/>
      <c r="F14" s="213"/>
      <c r="G14" s="213"/>
      <c r="H14" s="213"/>
      <c r="I14" s="214">
        <v>0</v>
      </c>
      <c r="J14" s="215"/>
      <c r="K14" s="18"/>
      <c r="L14" s="18"/>
      <c r="M14" s="19"/>
      <c r="N14" s="18"/>
    </row>
    <row r="15" spans="1:15" s="8" customFormat="1" ht="18.75" x14ac:dyDescent="0.3">
      <c r="A15" s="18"/>
      <c r="B15" s="212" t="s">
        <v>14</v>
      </c>
      <c r="C15" s="213"/>
      <c r="D15" s="213"/>
      <c r="E15" s="213"/>
      <c r="F15" s="213"/>
      <c r="G15" s="213"/>
      <c r="H15" s="213"/>
      <c r="I15" s="214">
        <v>7.0000000000000007E-2</v>
      </c>
      <c r="J15" s="215"/>
      <c r="K15" s="18"/>
      <c r="L15" s="18"/>
      <c r="M15" s="19"/>
      <c r="N15" s="18"/>
    </row>
    <row r="16" spans="1:15" s="8" customFormat="1" ht="19.5" thickBot="1" x14ac:dyDescent="0.35">
      <c r="A16" s="32"/>
      <c r="B16" s="257" t="s">
        <v>15</v>
      </c>
      <c r="C16" s="258"/>
      <c r="D16" s="258"/>
      <c r="E16" s="258"/>
      <c r="F16" s="258"/>
      <c r="G16" s="258"/>
      <c r="H16" s="258"/>
      <c r="I16" s="255">
        <v>7.0000000000000007E-2</v>
      </c>
      <c r="J16" s="256"/>
      <c r="K16" s="32"/>
      <c r="L16" s="32"/>
      <c r="M16" s="33"/>
      <c r="N16" s="32"/>
    </row>
    <row r="17" spans="1:15" ht="21.75" thickTop="1" x14ac:dyDescent="0.35">
      <c r="A17" s="216" t="s">
        <v>77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8"/>
      <c r="M17" s="39">
        <f>SUM(M9:M16)</f>
        <v>0</v>
      </c>
      <c r="N17" s="47"/>
    </row>
    <row r="18" spans="1:15" ht="21.75" thickBot="1" x14ac:dyDescent="0.4">
      <c r="A18" s="252" t="str">
        <f>"("&amp;BAHTTEXT(M18)&amp;")"</f>
        <v>(ศูนย์บาทถ้วน)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48" t="s">
        <v>27</v>
      </c>
      <c r="M18" s="37">
        <f>ROUNDDOWN(M17,-2)</f>
        <v>0</v>
      </c>
      <c r="N18" s="46" t="s">
        <v>9</v>
      </c>
      <c r="O18" s="71"/>
    </row>
    <row r="19" spans="1:15" ht="21.75" thickTop="1" x14ac:dyDescent="0.35">
      <c r="B19" s="206"/>
      <c r="C19" s="206"/>
      <c r="D19" s="206"/>
      <c r="E19" s="206"/>
      <c r="F19" s="206"/>
      <c r="G19" s="206"/>
      <c r="H19" s="207"/>
      <c r="I19" s="208"/>
      <c r="J19" s="208"/>
      <c r="K19" s="208"/>
      <c r="L19" s="254"/>
      <c r="M19" s="254"/>
      <c r="N19" s="254"/>
    </row>
    <row r="20" spans="1:15" s="8" customFormat="1" ht="18.75" x14ac:dyDescent="0.3"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</row>
    <row r="21" spans="1:15" s="8" customFormat="1" x14ac:dyDescent="0.35">
      <c r="A21" s="1"/>
      <c r="B21" s="206" t="s">
        <v>79</v>
      </c>
      <c r="C21" s="206"/>
      <c r="D21" s="206"/>
      <c r="E21" s="206"/>
      <c r="F21" s="206"/>
      <c r="G21" s="206"/>
      <c r="H21" s="208" t="str">
        <f>+'ปร.4(ก).'!G49</f>
        <v>.......................................................</v>
      </c>
      <c r="I21" s="208"/>
      <c r="J21" s="208"/>
      <c r="K21" s="208"/>
      <c r="L21" s="208"/>
      <c r="M21" s="208"/>
      <c r="N21" s="208"/>
      <c r="O21" s="1"/>
    </row>
    <row r="22" spans="1:15" s="8" customFormat="1" x14ac:dyDescent="0.35">
      <c r="A22" s="1"/>
      <c r="B22" s="94"/>
      <c r="C22" s="94"/>
      <c r="D22" s="94"/>
      <c r="E22" s="94"/>
      <c r="F22" s="94"/>
      <c r="G22" s="94"/>
      <c r="H22" s="66"/>
      <c r="I22" s="66"/>
      <c r="J22" s="66" t="str">
        <f>+'ปร.4(ก).'!G50</f>
        <v>(ชื่อ สกุล ผู้ประมาณการ)</v>
      </c>
      <c r="K22" s="66"/>
      <c r="L22" s="66"/>
      <c r="M22" s="66"/>
      <c r="N22" s="66"/>
      <c r="O22" s="1"/>
    </row>
    <row r="23" spans="1:15" x14ac:dyDescent="0.35">
      <c r="A23" s="8"/>
      <c r="B23" s="188"/>
      <c r="C23" s="188"/>
      <c r="D23" s="188"/>
      <c r="E23" s="188"/>
      <c r="F23" s="188"/>
      <c r="G23" s="188"/>
      <c r="H23" s="188" t="str">
        <f>+'ปร.4(ก).'!G51</f>
        <v>ตำแหน่ง...........................................</v>
      </c>
      <c r="I23" s="188"/>
      <c r="J23" s="188"/>
      <c r="K23" s="188"/>
      <c r="L23" s="188"/>
      <c r="M23" s="188"/>
      <c r="N23" s="188"/>
      <c r="O23" s="8"/>
    </row>
    <row r="24" spans="1:15" ht="30" customHeight="1" x14ac:dyDescent="0.35">
      <c r="B24" s="206" t="s">
        <v>80</v>
      </c>
      <c r="C24" s="206"/>
      <c r="D24" s="206"/>
      <c r="E24" s="206"/>
      <c r="F24" s="206"/>
      <c r="G24" s="206"/>
      <c r="H24" s="207" t="str">
        <f>+'ปร.4(ก).'!G53</f>
        <v>.......................................................</v>
      </c>
      <c r="I24" s="207"/>
      <c r="J24" s="207"/>
      <c r="K24" s="207"/>
      <c r="L24" s="219" t="str">
        <f>+'ปร.4(ก).'!I53</f>
        <v>ตำแหน่งผู้อำนวยการโรงเรียน</v>
      </c>
      <c r="M24" s="219"/>
      <c r="N24" s="219"/>
    </row>
    <row r="25" spans="1:15" s="8" customFormat="1" x14ac:dyDescent="0.35">
      <c r="A25" s="61"/>
      <c r="B25" s="188"/>
      <c r="C25" s="188"/>
      <c r="D25" s="188"/>
      <c r="E25" s="188"/>
      <c r="F25" s="188"/>
      <c r="G25" s="188"/>
      <c r="H25" s="188" t="str">
        <f>+'ปร.4(ก).'!G54</f>
        <v>(ชื่อ - สกุล ผู้บริหาร)</v>
      </c>
      <c r="I25" s="188"/>
      <c r="J25" s="188"/>
      <c r="K25" s="188"/>
      <c r="L25" s="224"/>
      <c r="M25" s="224"/>
      <c r="N25" s="224"/>
      <c r="O25" s="61"/>
    </row>
    <row r="26" spans="1:15" s="8" customFormat="1" x14ac:dyDescent="0.35">
      <c r="A26" s="61"/>
      <c r="B26" s="9"/>
      <c r="C26" s="9"/>
      <c r="D26" s="9"/>
      <c r="E26" s="9"/>
      <c r="F26" s="9"/>
      <c r="G26" s="9"/>
      <c r="H26" s="9"/>
      <c r="I26" s="9"/>
      <c r="J26" s="9"/>
      <c r="K26" s="9"/>
      <c r="L26" s="65"/>
      <c r="M26" s="65"/>
      <c r="N26" s="65"/>
      <c r="O26" s="61"/>
    </row>
    <row r="27" spans="1:15" s="8" customFormat="1" x14ac:dyDescent="0.35">
      <c r="A27" s="61"/>
      <c r="B27" s="206" t="s">
        <v>80</v>
      </c>
      <c r="C27" s="206"/>
      <c r="D27" s="206"/>
      <c r="E27" s="206"/>
      <c r="F27" s="206"/>
      <c r="G27" s="206"/>
      <c r="H27" s="207" t="s">
        <v>24</v>
      </c>
      <c r="I27" s="207"/>
      <c r="J27" s="207"/>
      <c r="K27" s="207"/>
      <c r="L27" s="219" t="s">
        <v>117</v>
      </c>
      <c r="M27" s="219"/>
      <c r="N27" s="219"/>
      <c r="O27" s="61"/>
    </row>
    <row r="28" spans="1:15" s="8" customFormat="1" x14ac:dyDescent="0.35">
      <c r="A28" s="61"/>
      <c r="B28" s="188"/>
      <c r="C28" s="188"/>
      <c r="D28" s="188"/>
      <c r="E28" s="188"/>
      <c r="F28" s="188"/>
      <c r="G28" s="188"/>
      <c r="H28" s="188" t="s">
        <v>116</v>
      </c>
      <c r="I28" s="188"/>
      <c r="J28" s="188"/>
      <c r="K28" s="188"/>
      <c r="L28" s="223"/>
      <c r="M28" s="223"/>
      <c r="N28" s="223"/>
      <c r="O28" s="61"/>
    </row>
    <row r="29" spans="1:15" ht="30" customHeight="1" x14ac:dyDescent="0.35">
      <c r="A29" s="62"/>
      <c r="B29" s="206" t="s">
        <v>81</v>
      </c>
      <c r="C29" s="206"/>
      <c r="D29" s="206"/>
      <c r="E29" s="206"/>
      <c r="F29" s="206"/>
      <c r="G29" s="206"/>
      <c r="H29" s="207" t="s">
        <v>24</v>
      </c>
      <c r="I29" s="207"/>
      <c r="J29" s="207"/>
      <c r="K29" s="207"/>
      <c r="L29" s="222" t="s">
        <v>115</v>
      </c>
      <c r="M29" s="222"/>
      <c r="N29" s="222"/>
      <c r="O29" s="62"/>
    </row>
    <row r="30" spans="1:15" s="8" customFormat="1" x14ac:dyDescent="0.35">
      <c r="A30" s="62"/>
      <c r="B30" s="188"/>
      <c r="C30" s="188"/>
      <c r="D30" s="188"/>
      <c r="E30" s="188"/>
      <c r="F30" s="188"/>
      <c r="G30" s="188"/>
      <c r="H30" s="188" t="s">
        <v>113</v>
      </c>
      <c r="I30" s="188"/>
      <c r="J30" s="188"/>
      <c r="K30" s="188"/>
      <c r="L30" s="220"/>
      <c r="M30" s="221"/>
      <c r="N30" s="221"/>
      <c r="O30" s="62"/>
    </row>
    <row r="31" spans="1:15" s="8" customFormat="1" ht="18.75" x14ac:dyDescent="0.3"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0"/>
      <c r="M31" s="10"/>
    </row>
  </sheetData>
  <sheetProtection algorithmName="SHA-512" hashValue="PPDFn7ZQPllrQBtwgFcjGy1+t0RSPE1SIbI753rNJFRKScv/TbJ8EjpgPgrz9+hRf/j6xCTWQhSAIMx3wv/zhw==" saltValue="mrvSNMt/RApliszaw3a0VQ==" spinCount="100000" sheet="1" objects="1" scenarios="1"/>
  <mergeCells count="60">
    <mergeCell ref="A18:K18"/>
    <mergeCell ref="L19:N19"/>
    <mergeCell ref="B19:G19"/>
    <mergeCell ref="I14:J14"/>
    <mergeCell ref="B14:H14"/>
    <mergeCell ref="I16:J16"/>
    <mergeCell ref="B16:H16"/>
    <mergeCell ref="L23:N23"/>
    <mergeCell ref="L20:N20"/>
    <mergeCell ref="H20:K20"/>
    <mergeCell ref="L21:N21"/>
    <mergeCell ref="H19:K19"/>
    <mergeCell ref="A1:M1"/>
    <mergeCell ref="A7:A8"/>
    <mergeCell ref="I13:J13"/>
    <mergeCell ref="H2:N2"/>
    <mergeCell ref="E4:N4"/>
    <mergeCell ref="M5:N5"/>
    <mergeCell ref="B12:J12"/>
    <mergeCell ref="D3:K3"/>
    <mergeCell ref="K5:L5"/>
    <mergeCell ref="L7:L8"/>
    <mergeCell ref="B13:H13"/>
    <mergeCell ref="M3:N3"/>
    <mergeCell ref="N7:N8"/>
    <mergeCell ref="B11:J11"/>
    <mergeCell ref="B10:J10"/>
    <mergeCell ref="B7:J8"/>
    <mergeCell ref="L24:N24"/>
    <mergeCell ref="H30:K30"/>
    <mergeCell ref="B31:G31"/>
    <mergeCell ref="H31:K31"/>
    <mergeCell ref="L30:N30"/>
    <mergeCell ref="H29:K29"/>
    <mergeCell ref="B29:G29"/>
    <mergeCell ref="B30:G30"/>
    <mergeCell ref="L29:N29"/>
    <mergeCell ref="B28:G28"/>
    <mergeCell ref="H28:K28"/>
    <mergeCell ref="L28:N28"/>
    <mergeCell ref="L27:N27"/>
    <mergeCell ref="B25:G25"/>
    <mergeCell ref="H25:K25"/>
    <mergeCell ref="L25:N25"/>
    <mergeCell ref="A3:C3"/>
    <mergeCell ref="A4:C4"/>
    <mergeCell ref="A5:G5"/>
    <mergeCell ref="B27:G27"/>
    <mergeCell ref="H27:K27"/>
    <mergeCell ref="B24:G24"/>
    <mergeCell ref="H24:K24"/>
    <mergeCell ref="B23:G23"/>
    <mergeCell ref="H21:K21"/>
    <mergeCell ref="B21:G21"/>
    <mergeCell ref="B20:G20"/>
    <mergeCell ref="H23:K23"/>
    <mergeCell ref="B9:J9"/>
    <mergeCell ref="B15:H15"/>
    <mergeCell ref="I15:J15"/>
    <mergeCell ref="A17:L17"/>
  </mergeCells>
  <phoneticPr fontId="3" type="noConversion"/>
  <pageMargins left="0.47244094488188981" right="0.19685039370078741" top="0.59055118110236227" bottom="0.39370078740157483" header="0.19685039370078741" footer="0.39370078740157483"/>
  <pageSetup paperSize="9" scale="9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00"/>
  </sheetPr>
  <dimension ref="A1:K35"/>
  <sheetViews>
    <sheetView zoomScaleNormal="100" zoomScaleSheetLayoutView="100" workbookViewId="0">
      <selection activeCell="A2" sqref="A2:K2"/>
    </sheetView>
  </sheetViews>
  <sheetFormatPr defaultRowHeight="21" x14ac:dyDescent="0.35"/>
  <cols>
    <col min="1" max="1" width="7.85546875" style="1" customWidth="1"/>
    <col min="2" max="2" width="1.28515625" style="1" customWidth="1"/>
    <col min="3" max="3" width="4.140625" style="1" customWidth="1"/>
    <col min="4" max="4" width="9.85546875" style="1" customWidth="1"/>
    <col min="5" max="5" width="23" style="1" customWidth="1"/>
    <col min="6" max="6" width="15.5703125" style="1" customWidth="1"/>
    <col min="7" max="7" width="3.28515625" style="1" customWidth="1"/>
    <col min="8" max="8" width="3.85546875" style="4" customWidth="1"/>
    <col min="9" max="9" width="8.42578125" style="4" customWidth="1"/>
    <col min="10" max="10" width="4.85546875" style="4" customWidth="1"/>
    <col min="11" max="11" width="16.85546875" style="1" customWidth="1"/>
    <col min="12" max="12" width="3.28515625" style="1" customWidth="1"/>
    <col min="13" max="16384" width="9.140625" style="1"/>
  </cols>
  <sheetData>
    <row r="1" spans="1:11" ht="9.75" customHeight="1" x14ac:dyDescent="0.35"/>
    <row r="2" spans="1:11" ht="22.5" x14ac:dyDescent="0.35">
      <c r="A2" s="272" t="s">
        <v>72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</row>
    <row r="3" spans="1:11" x14ac:dyDescent="0.35">
      <c r="A3" s="278" t="str">
        <f>'ปร.4(ก).'!A2:B2</f>
        <v>งานปรับปรุง/ซ่อมแซม</v>
      </c>
      <c r="B3" s="278"/>
      <c r="C3" s="278"/>
      <c r="D3" s="278"/>
      <c r="E3" s="229" t="str">
        <f>'ปร.4(ก).'!E2:M2</f>
        <v>………………………………………………………………………………..</v>
      </c>
      <c r="F3" s="229"/>
      <c r="G3" s="229"/>
      <c r="H3" s="229"/>
      <c r="I3" s="229"/>
      <c r="J3" s="229"/>
      <c r="K3" s="229"/>
    </row>
    <row r="4" spans="1:11" x14ac:dyDescent="0.35">
      <c r="A4" s="24" t="s">
        <v>71</v>
      </c>
      <c r="B4" s="230" t="str">
        <f>'ปร.4(ก).'!B3</f>
        <v>…………………………………………………..</v>
      </c>
      <c r="C4" s="230"/>
      <c r="D4" s="230"/>
      <c r="E4" s="230"/>
      <c r="F4" s="230"/>
      <c r="G4" s="275" t="s">
        <v>8</v>
      </c>
      <c r="H4" s="275"/>
      <c r="I4" s="230" t="str">
        <f>'ปร.4(ก).'!J3</f>
        <v>กรุงเทพมหานคร</v>
      </c>
      <c r="J4" s="230"/>
      <c r="K4" s="230"/>
    </row>
    <row r="5" spans="1:11" x14ac:dyDescent="0.35">
      <c r="A5" s="204" t="s">
        <v>0</v>
      </c>
      <c r="B5" s="204"/>
      <c r="C5" s="230" t="str">
        <f>+B4</f>
        <v>…………………………………………………..</v>
      </c>
      <c r="D5" s="230"/>
      <c r="E5" s="230"/>
      <c r="F5" s="230"/>
      <c r="G5" s="230"/>
      <c r="H5" s="230"/>
      <c r="I5" s="230"/>
      <c r="J5" s="230"/>
      <c r="K5" s="230"/>
    </row>
    <row r="6" spans="1:11" x14ac:dyDescent="0.35">
      <c r="A6" s="205" t="s">
        <v>73</v>
      </c>
      <c r="B6" s="205"/>
      <c r="C6" s="205"/>
      <c r="D6" s="205"/>
      <c r="E6" s="205"/>
      <c r="F6" s="205"/>
      <c r="G6" s="205" t="s">
        <v>10</v>
      </c>
      <c r="H6" s="205"/>
      <c r="I6" s="276">
        <f>+ปร.5!I5</f>
        <v>1</v>
      </c>
      <c r="J6" s="276"/>
      <c r="K6" s="30" t="s">
        <v>11</v>
      </c>
    </row>
    <row r="7" spans="1:11" x14ac:dyDescent="0.35">
      <c r="A7" s="205" t="s">
        <v>1</v>
      </c>
      <c r="B7" s="205"/>
      <c r="C7" s="205"/>
      <c r="D7" s="205"/>
      <c r="E7" s="68" t="str">
        <f>'ปร.4(ก).'!K4</f>
        <v>...../....../2566</v>
      </c>
      <c r="F7" s="30"/>
      <c r="G7" s="205"/>
      <c r="H7" s="205"/>
      <c r="I7" s="205"/>
      <c r="J7" s="277"/>
      <c r="K7" s="277"/>
    </row>
    <row r="8" spans="1:11" ht="12" customHeight="1" thickBot="1" x14ac:dyDescent="0.4">
      <c r="A8" s="286"/>
      <c r="B8" s="286"/>
      <c r="C8" s="286"/>
      <c r="D8" s="286"/>
      <c r="E8" s="286"/>
      <c r="F8" s="286"/>
      <c r="G8" s="286"/>
      <c r="H8" s="286"/>
      <c r="I8" s="286"/>
      <c r="J8" s="286"/>
      <c r="K8" s="286"/>
    </row>
    <row r="9" spans="1:11" ht="21.75" customHeight="1" thickTop="1" x14ac:dyDescent="0.35">
      <c r="A9" s="273" t="s">
        <v>2</v>
      </c>
      <c r="B9" s="246" t="s">
        <v>3</v>
      </c>
      <c r="C9" s="247"/>
      <c r="D9" s="247"/>
      <c r="E9" s="247"/>
      <c r="F9" s="247"/>
      <c r="G9" s="248"/>
      <c r="H9" s="293" t="s">
        <v>21</v>
      </c>
      <c r="I9" s="294"/>
      <c r="J9" s="295"/>
      <c r="K9" s="273" t="s">
        <v>4</v>
      </c>
    </row>
    <row r="10" spans="1:11" ht="21.75" customHeight="1" thickBot="1" x14ac:dyDescent="0.4">
      <c r="A10" s="274"/>
      <c r="B10" s="249"/>
      <c r="C10" s="250"/>
      <c r="D10" s="250"/>
      <c r="E10" s="250"/>
      <c r="F10" s="250"/>
      <c r="G10" s="251"/>
      <c r="H10" s="296" t="s">
        <v>22</v>
      </c>
      <c r="I10" s="297"/>
      <c r="J10" s="298"/>
      <c r="K10" s="274"/>
    </row>
    <row r="11" spans="1:11" ht="21.75" thickTop="1" x14ac:dyDescent="0.35">
      <c r="A11" s="13"/>
      <c r="B11" s="287" t="s">
        <v>6</v>
      </c>
      <c r="C11" s="288"/>
      <c r="D11" s="288"/>
      <c r="E11" s="288"/>
      <c r="F11" s="288"/>
      <c r="G11" s="289"/>
      <c r="H11" s="290"/>
      <c r="I11" s="291"/>
      <c r="J11" s="292"/>
      <c r="K11" s="13"/>
    </row>
    <row r="12" spans="1:11" x14ac:dyDescent="0.35">
      <c r="A12" s="45">
        <f>A11+1</f>
        <v>1</v>
      </c>
      <c r="B12" s="244" t="s">
        <v>76</v>
      </c>
      <c r="C12" s="205"/>
      <c r="D12" s="205"/>
      <c r="E12" s="205"/>
      <c r="F12" s="205"/>
      <c r="G12" s="245"/>
      <c r="H12" s="262">
        <f>ปร.5!M18</f>
        <v>0</v>
      </c>
      <c r="I12" s="263"/>
      <c r="J12" s="264"/>
      <c r="K12" s="14"/>
    </row>
    <row r="13" spans="1:11" x14ac:dyDescent="0.35">
      <c r="A13" s="45"/>
      <c r="B13" s="244"/>
      <c r="C13" s="205"/>
      <c r="D13" s="205"/>
      <c r="E13" s="205"/>
      <c r="F13" s="205"/>
      <c r="G13" s="245"/>
      <c r="H13" s="262"/>
      <c r="I13" s="263"/>
      <c r="J13" s="264"/>
      <c r="K13" s="14"/>
    </row>
    <row r="14" spans="1:11" x14ac:dyDescent="0.35">
      <c r="A14" s="45"/>
      <c r="B14" s="244"/>
      <c r="C14" s="205"/>
      <c r="D14" s="205"/>
      <c r="E14" s="205"/>
      <c r="F14" s="205"/>
      <c r="G14" s="245"/>
      <c r="H14" s="262"/>
      <c r="I14" s="263"/>
      <c r="J14" s="264"/>
      <c r="K14" s="14"/>
    </row>
    <row r="15" spans="1:11" x14ac:dyDescent="0.35">
      <c r="A15" s="16"/>
      <c r="B15" s="268"/>
      <c r="C15" s="235"/>
      <c r="D15" s="235"/>
      <c r="E15" s="235"/>
      <c r="F15" s="235"/>
      <c r="G15" s="269"/>
      <c r="H15" s="262"/>
      <c r="I15" s="263"/>
      <c r="J15" s="264"/>
      <c r="K15" s="14"/>
    </row>
    <row r="16" spans="1:11" x14ac:dyDescent="0.35">
      <c r="A16" s="16"/>
      <c r="B16" s="268"/>
      <c r="C16" s="235"/>
      <c r="D16" s="235"/>
      <c r="E16" s="235"/>
      <c r="F16" s="235"/>
      <c r="G16" s="269"/>
      <c r="H16" s="262"/>
      <c r="I16" s="263"/>
      <c r="J16" s="264"/>
      <c r="K16" s="14"/>
    </row>
    <row r="17" spans="1:11" x14ac:dyDescent="0.35">
      <c r="A17" s="16"/>
      <c r="B17" s="268"/>
      <c r="C17" s="235"/>
      <c r="D17" s="235"/>
      <c r="E17" s="235"/>
      <c r="F17" s="235"/>
      <c r="G17" s="269"/>
      <c r="H17" s="262"/>
      <c r="I17" s="263"/>
      <c r="J17" s="264"/>
      <c r="K17" s="14"/>
    </row>
    <row r="18" spans="1:11" x14ac:dyDescent="0.35">
      <c r="A18" s="16"/>
      <c r="B18" s="268"/>
      <c r="C18" s="235"/>
      <c r="D18" s="235"/>
      <c r="E18" s="235"/>
      <c r="F18" s="235"/>
      <c r="G18" s="269"/>
      <c r="H18" s="262"/>
      <c r="I18" s="263"/>
      <c r="J18" s="264"/>
      <c r="K18" s="14"/>
    </row>
    <row r="19" spans="1:11" x14ac:dyDescent="0.35">
      <c r="A19" s="16"/>
      <c r="B19" s="268"/>
      <c r="C19" s="235"/>
      <c r="D19" s="235"/>
      <c r="E19" s="235"/>
      <c r="F19" s="235"/>
      <c r="G19" s="269"/>
      <c r="H19" s="262"/>
      <c r="I19" s="263"/>
      <c r="J19" s="264"/>
      <c r="K19" s="14"/>
    </row>
    <row r="20" spans="1:11" ht="21.75" thickBot="1" x14ac:dyDescent="0.4">
      <c r="A20" s="43"/>
      <c r="B20" s="280"/>
      <c r="C20" s="281"/>
      <c r="D20" s="281"/>
      <c r="E20" s="281"/>
      <c r="F20" s="281"/>
      <c r="G20" s="282"/>
      <c r="H20" s="283"/>
      <c r="I20" s="284"/>
      <c r="J20" s="285"/>
      <c r="K20" s="31"/>
    </row>
    <row r="21" spans="1:11" ht="22.5" thickTop="1" thickBot="1" x14ac:dyDescent="0.4">
      <c r="A21" s="279" t="s">
        <v>6</v>
      </c>
      <c r="B21" s="216" t="s">
        <v>78</v>
      </c>
      <c r="C21" s="217"/>
      <c r="D21" s="217"/>
      <c r="E21" s="217"/>
      <c r="F21" s="217"/>
      <c r="G21" s="218"/>
      <c r="H21" s="265">
        <f>SUM(H12:H20)</f>
        <v>0</v>
      </c>
      <c r="I21" s="266"/>
      <c r="J21" s="267"/>
      <c r="K21" s="52" t="s">
        <v>9</v>
      </c>
    </row>
    <row r="22" spans="1:11" ht="22.5" thickTop="1" thickBot="1" x14ac:dyDescent="0.4">
      <c r="A22" s="226"/>
      <c r="B22" s="252" t="str">
        <f>"("&amp;BAHTTEXT(H21)&amp;")"</f>
        <v>(ศูนย์บาทถ้วน)</v>
      </c>
      <c r="C22" s="253"/>
      <c r="D22" s="253"/>
      <c r="E22" s="253"/>
      <c r="F22" s="253"/>
      <c r="G22" s="253"/>
      <c r="H22" s="253"/>
      <c r="I22" s="253"/>
      <c r="J22" s="253"/>
      <c r="K22" s="44"/>
    </row>
    <row r="23" spans="1:11" ht="30" customHeight="1" thickTop="1" x14ac:dyDescent="0.35">
      <c r="B23" s="271"/>
      <c r="C23" s="271"/>
      <c r="D23" s="271"/>
      <c r="E23" s="261"/>
      <c r="F23" s="261"/>
      <c r="G23" s="49"/>
      <c r="H23" s="261"/>
      <c r="I23" s="261"/>
      <c r="J23" s="261"/>
      <c r="K23" s="261"/>
    </row>
    <row r="24" spans="1:11" s="20" customFormat="1" x14ac:dyDescent="0.35">
      <c r="A24" s="206" t="s">
        <v>79</v>
      </c>
      <c r="B24" s="206"/>
      <c r="C24" s="206"/>
      <c r="D24" s="206"/>
      <c r="E24" s="207" t="str">
        <f>+'ปร.4(ก).'!G49</f>
        <v>.......................................................</v>
      </c>
      <c r="F24" s="207"/>
      <c r="G24" s="207"/>
      <c r="H24" s="207"/>
      <c r="I24" s="51"/>
      <c r="J24" s="51"/>
      <c r="K24" s="1"/>
    </row>
    <row r="25" spans="1:11" x14ac:dyDescent="0.35">
      <c r="A25" s="20"/>
      <c r="B25" s="270"/>
      <c r="C25" s="270"/>
      <c r="D25" s="270"/>
      <c r="E25" s="260" t="str">
        <f>+'ปร.4(ก).'!G50</f>
        <v>(ชื่อ สกุล ผู้ประมาณการ)</v>
      </c>
      <c r="F25" s="260"/>
      <c r="G25" s="260"/>
      <c r="H25" s="260"/>
      <c r="I25" s="50"/>
      <c r="J25" s="50"/>
    </row>
    <row r="26" spans="1:11" x14ac:dyDescent="0.35">
      <c r="A26" s="20"/>
      <c r="B26" s="95"/>
      <c r="C26" s="95"/>
      <c r="D26" s="95"/>
      <c r="E26" s="260" t="str">
        <f>+'ปร.4(ก).'!G51</f>
        <v>ตำแหน่ง...........................................</v>
      </c>
      <c r="F26" s="260"/>
      <c r="G26" s="67"/>
      <c r="H26" s="67"/>
      <c r="I26" s="50"/>
      <c r="J26" s="50"/>
    </row>
    <row r="27" spans="1:11" ht="30" customHeight="1" x14ac:dyDescent="0.35">
      <c r="A27" s="206" t="s">
        <v>80</v>
      </c>
      <c r="B27" s="206"/>
      <c r="C27" s="206"/>
      <c r="D27" s="206"/>
      <c r="E27" s="207" t="s">
        <v>82</v>
      </c>
      <c r="F27" s="207"/>
      <c r="G27" s="219" t="str">
        <f>+'ปร.4(ก).'!I53</f>
        <v>ตำแหน่งผู้อำนวยการโรงเรียน</v>
      </c>
      <c r="H27" s="219"/>
      <c r="I27" s="219"/>
      <c r="J27" s="219"/>
      <c r="K27" s="219"/>
    </row>
    <row r="28" spans="1:11" ht="30" customHeight="1" x14ac:dyDescent="0.35">
      <c r="B28" s="208"/>
      <c r="C28" s="208"/>
      <c r="D28" s="208"/>
      <c r="E28" s="260" t="str">
        <f>+'ปร.4(ก).'!G54</f>
        <v>(ชื่อ - สกุล ผู้บริหาร)</v>
      </c>
      <c r="F28" s="260"/>
      <c r="G28" s="51"/>
      <c r="H28" s="1"/>
      <c r="I28" s="50"/>
      <c r="J28" s="50"/>
    </row>
    <row r="29" spans="1:11" ht="30" customHeight="1" x14ac:dyDescent="0.35">
      <c r="A29" s="206" t="s">
        <v>80</v>
      </c>
      <c r="B29" s="206"/>
      <c r="C29" s="206"/>
      <c r="D29" s="206"/>
      <c r="E29" s="207" t="s">
        <v>82</v>
      </c>
      <c r="F29" s="207"/>
      <c r="G29" s="219" t="s">
        <v>107</v>
      </c>
      <c r="H29" s="219"/>
      <c r="I29" s="219"/>
      <c r="J29" s="219"/>
      <c r="K29" s="219"/>
    </row>
    <row r="30" spans="1:11" x14ac:dyDescent="0.35">
      <c r="B30" s="208"/>
      <c r="C30" s="208"/>
      <c r="D30" s="208"/>
      <c r="E30" s="260" t="str">
        <f>+ปร.5!H28</f>
        <v>(นายทศพล สุรพันธ์วรเวช )</v>
      </c>
      <c r="F30" s="260"/>
      <c r="G30" s="224"/>
      <c r="H30" s="224"/>
      <c r="I30" s="224"/>
      <c r="J30" s="224"/>
      <c r="K30" s="224"/>
    </row>
    <row r="31" spans="1:11" ht="30" customHeight="1" x14ac:dyDescent="0.35">
      <c r="A31" s="206" t="s">
        <v>81</v>
      </c>
      <c r="B31" s="206"/>
      <c r="C31" s="206"/>
      <c r="D31" s="206"/>
      <c r="E31" s="207" t="s">
        <v>82</v>
      </c>
      <c r="F31" s="207"/>
      <c r="G31" s="259" t="s">
        <v>118</v>
      </c>
      <c r="H31" s="259"/>
      <c r="I31" s="259"/>
      <c r="J31" s="259"/>
      <c r="K31" s="259"/>
    </row>
    <row r="32" spans="1:11" x14ac:dyDescent="0.35">
      <c r="B32" s="208"/>
      <c r="C32" s="208"/>
      <c r="D32" s="208"/>
      <c r="E32" s="260" t="str">
        <f>+ปร.5!H30</f>
        <v>(นางสาวสุวิชา  บัวผุด)</v>
      </c>
      <c r="F32" s="260"/>
      <c r="G32" s="224"/>
      <c r="H32" s="224"/>
      <c r="I32" s="224"/>
      <c r="J32" s="224"/>
      <c r="K32" s="224"/>
    </row>
    <row r="33" spans="2:11" ht="30" customHeight="1" x14ac:dyDescent="0.35">
      <c r="B33" s="66"/>
      <c r="C33" s="66"/>
      <c r="D33" s="66"/>
      <c r="E33" s="67"/>
      <c r="F33" s="67"/>
      <c r="G33" s="65"/>
      <c r="H33" s="65"/>
      <c r="I33" s="65"/>
      <c r="J33" s="65"/>
      <c r="K33" s="65"/>
    </row>
    <row r="34" spans="2:11" ht="30" customHeight="1" x14ac:dyDescent="0.35">
      <c r="B34" s="206"/>
      <c r="C34" s="206"/>
      <c r="D34" s="206"/>
      <c r="E34" s="207"/>
      <c r="F34" s="207"/>
      <c r="G34" s="42"/>
      <c r="H34" s="50"/>
      <c r="I34" s="50"/>
      <c r="J34" s="50"/>
    </row>
    <row r="35" spans="2:11" x14ac:dyDescent="0.35">
      <c r="B35" s="208"/>
      <c r="C35" s="208"/>
      <c r="D35" s="208"/>
      <c r="E35" s="188"/>
      <c r="F35" s="188"/>
      <c r="G35" s="9"/>
      <c r="H35" s="51"/>
      <c r="I35" s="51"/>
      <c r="J35" s="51"/>
    </row>
  </sheetData>
  <sheetProtection algorithmName="SHA-512" hashValue="aO0moSEfLJ7xDvXFrAW7IKIDQXpHDLje2+VOjWPl5zmn951R8hTMg56rd4JkiKh4uq+Qo6dQCD4Ubhhr/wSbJg==" saltValue="j4MTPZ5Ifxd7kJ2Koo/8Tw==" spinCount="100000" sheet="1" objects="1" scenarios="1"/>
  <mergeCells count="75">
    <mergeCell ref="H15:J15"/>
    <mergeCell ref="G7:I7"/>
    <mergeCell ref="B13:G13"/>
    <mergeCell ref="B14:G14"/>
    <mergeCell ref="H11:J11"/>
    <mergeCell ref="B12:G12"/>
    <mergeCell ref="B9:G10"/>
    <mergeCell ref="H9:J9"/>
    <mergeCell ref="H10:J10"/>
    <mergeCell ref="H12:J12"/>
    <mergeCell ref="H14:J14"/>
    <mergeCell ref="A3:D3"/>
    <mergeCell ref="B17:G17"/>
    <mergeCell ref="H17:J17"/>
    <mergeCell ref="B18:G18"/>
    <mergeCell ref="A21:A22"/>
    <mergeCell ref="B20:G20"/>
    <mergeCell ref="H19:J19"/>
    <mergeCell ref="H20:J20"/>
    <mergeCell ref="A5:B5"/>
    <mergeCell ref="A8:K8"/>
    <mergeCell ref="C5:K5"/>
    <mergeCell ref="B16:G16"/>
    <mergeCell ref="H16:J16"/>
    <mergeCell ref="B11:G11"/>
    <mergeCell ref="B15:G15"/>
    <mergeCell ref="H13:J13"/>
    <mergeCell ref="G32:K32"/>
    <mergeCell ref="E32:F32"/>
    <mergeCell ref="B30:D30"/>
    <mergeCell ref="G29:K29"/>
    <mergeCell ref="A2:K2"/>
    <mergeCell ref="A9:A10"/>
    <mergeCell ref="K9:K10"/>
    <mergeCell ref="A7:D7"/>
    <mergeCell ref="G4:H4"/>
    <mergeCell ref="B4:F4"/>
    <mergeCell ref="A6:F6"/>
    <mergeCell ref="E3:K3"/>
    <mergeCell ref="I4:K4"/>
    <mergeCell ref="G6:H6"/>
    <mergeCell ref="I6:J6"/>
    <mergeCell ref="J7:K7"/>
    <mergeCell ref="B35:D35"/>
    <mergeCell ref="E35:F35"/>
    <mergeCell ref="B34:D34"/>
    <mergeCell ref="E34:F34"/>
    <mergeCell ref="E29:F29"/>
    <mergeCell ref="E30:F30"/>
    <mergeCell ref="E31:F31"/>
    <mergeCell ref="B32:D32"/>
    <mergeCell ref="A29:D29"/>
    <mergeCell ref="A31:D31"/>
    <mergeCell ref="A27:D27"/>
    <mergeCell ref="E27:F27"/>
    <mergeCell ref="B28:D28"/>
    <mergeCell ref="E28:F28"/>
    <mergeCell ref="H18:J18"/>
    <mergeCell ref="H21:J21"/>
    <mergeCell ref="B21:G21"/>
    <mergeCell ref="B19:G19"/>
    <mergeCell ref="B22:J22"/>
    <mergeCell ref="E23:F23"/>
    <mergeCell ref="E25:F25"/>
    <mergeCell ref="B25:D25"/>
    <mergeCell ref="B23:D23"/>
    <mergeCell ref="E26:F26"/>
    <mergeCell ref="E24:F24"/>
    <mergeCell ref="A24:D24"/>
    <mergeCell ref="G30:K30"/>
    <mergeCell ref="G31:K31"/>
    <mergeCell ref="G24:H24"/>
    <mergeCell ref="G25:H25"/>
    <mergeCell ref="H23:K23"/>
    <mergeCell ref="G27:K27"/>
  </mergeCells>
  <phoneticPr fontId="3" type="noConversion"/>
  <pageMargins left="0.59055118110236227" right="0.19685039370078741" top="0.6692913385826772" bottom="0.6692913385826772" header="0.19685039370078741" footer="0.51181102362204722"/>
  <pageSetup paperSize="9" scale="97" orientation="portrait" horizontalDpi="300" verticalDpi="300" r:id="rId1"/>
  <headerFooter alignWithMargins="0">
    <oddHeader>&amp;R&amp;"TH SarabunPSK,ธรรมดา"&amp;14
แบบ 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Y36"/>
  <sheetViews>
    <sheetView showGridLines="0" workbookViewId="0">
      <selection activeCell="AB12" sqref="AB12"/>
    </sheetView>
  </sheetViews>
  <sheetFormatPr defaultColWidth="10.28515625" defaultRowHeight="21" x14ac:dyDescent="0.35"/>
  <cols>
    <col min="1" max="1" width="9.140625" style="96" customWidth="1"/>
    <col min="2" max="2" width="4.140625" style="96" customWidth="1"/>
    <col min="3" max="3" width="7.7109375" style="96" customWidth="1"/>
    <col min="4" max="4" width="4.140625" style="96" customWidth="1"/>
    <col min="5" max="5" width="13.140625" style="96" customWidth="1"/>
    <col min="6" max="6" width="5.42578125" style="96" customWidth="1"/>
    <col min="7" max="7" width="13.140625" style="96" customWidth="1"/>
    <col min="8" max="8" width="3.140625" style="96" customWidth="1"/>
    <col min="9" max="9" width="12.7109375" style="96" customWidth="1"/>
    <col min="10" max="10" width="7.5703125" style="129" customWidth="1"/>
    <col min="11" max="11" width="8.28515625" style="96" bestFit="1" customWidth="1"/>
    <col min="12" max="12" width="8.28515625" style="96" customWidth="1"/>
    <col min="13" max="13" width="10.28515625" style="96" customWidth="1"/>
    <col min="14" max="14" width="10.28515625" style="96" hidden="1" customWidth="1"/>
    <col min="15" max="15" width="17" style="96" hidden="1" customWidth="1"/>
    <col min="16" max="16" width="16.42578125" style="96" hidden="1" customWidth="1"/>
    <col min="17" max="20" width="10.28515625" style="96" hidden="1" customWidth="1"/>
    <col min="21" max="21" width="23" style="97" hidden="1" customWidth="1"/>
    <col min="22" max="23" width="10.28515625" style="96" hidden="1" customWidth="1"/>
    <col min="24" max="24" width="23.140625" style="96" hidden="1" customWidth="1"/>
    <col min="25" max="25" width="17.7109375" style="96" hidden="1" customWidth="1"/>
    <col min="26" max="26" width="0.28515625" style="96" customWidth="1"/>
    <col min="27" max="58" width="10.28515625" style="96" customWidth="1"/>
    <col min="59" max="16384" width="10.28515625" style="96"/>
  </cols>
  <sheetData>
    <row r="1" spans="1:25" ht="30" customHeight="1" x14ac:dyDescent="0.35">
      <c r="A1" s="329" t="s">
        <v>46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</row>
    <row r="2" spans="1:25" s="98" customFormat="1" x14ac:dyDescent="0.35">
      <c r="A2" s="345" t="str">
        <f>'ปร.4(ก).'!A2:B2</f>
        <v>งานปรับปรุง/ซ่อมแซม</v>
      </c>
      <c r="B2" s="345"/>
      <c r="C2" s="345"/>
      <c r="D2" s="299" t="str">
        <f>'ปร.4(ก).'!E2</f>
        <v>………………………………………………………………………………..</v>
      </c>
      <c r="E2" s="299"/>
      <c r="F2" s="299"/>
      <c r="G2" s="299"/>
      <c r="H2" s="299"/>
      <c r="I2" s="299"/>
      <c r="J2" s="299"/>
      <c r="K2" s="299"/>
      <c r="L2" s="299"/>
      <c r="N2" s="99"/>
      <c r="Q2" s="99"/>
      <c r="U2" s="100"/>
    </row>
    <row r="3" spans="1:25" s="98" customFormat="1" x14ac:dyDescent="0.35">
      <c r="A3" s="101" t="s">
        <v>71</v>
      </c>
      <c r="B3" s="299" t="str">
        <f>'ปร.4(ก).'!B3</f>
        <v>…………………………………………………..</v>
      </c>
      <c r="C3" s="299"/>
      <c r="D3" s="299"/>
      <c r="E3" s="299"/>
      <c r="F3" s="299"/>
      <c r="G3" s="299"/>
      <c r="H3" s="299"/>
      <c r="I3" s="299"/>
      <c r="J3" s="102" t="s">
        <v>8</v>
      </c>
      <c r="K3" s="299" t="str">
        <f>'ปร.4(ก).'!J3</f>
        <v>กรุงเทพมหานคร</v>
      </c>
      <c r="L3" s="299"/>
      <c r="N3" s="103"/>
      <c r="O3" s="104"/>
      <c r="Q3" s="99"/>
      <c r="U3" s="100"/>
    </row>
    <row r="4" spans="1:25" s="98" customFormat="1" x14ac:dyDescent="0.35">
      <c r="A4" s="101" t="s">
        <v>0</v>
      </c>
      <c r="B4" s="299" t="str">
        <f>+B3</f>
        <v>…………………………………………………..</v>
      </c>
      <c r="C4" s="299"/>
      <c r="D4" s="299"/>
      <c r="E4" s="299"/>
      <c r="F4" s="299"/>
      <c r="G4" s="299"/>
      <c r="H4" s="299"/>
      <c r="I4" s="299"/>
      <c r="J4" s="299"/>
      <c r="K4" s="299"/>
      <c r="L4" s="299"/>
      <c r="N4" s="99"/>
      <c r="Q4" s="99"/>
      <c r="U4" s="100"/>
    </row>
    <row r="5" spans="1:25" s="98" customFormat="1" ht="9.75" customHeight="1" thickBot="1" x14ac:dyDescent="0.4">
      <c r="A5" s="330"/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N5" s="99"/>
      <c r="Q5" s="99"/>
      <c r="U5" s="100"/>
    </row>
    <row r="6" spans="1:25" ht="21.75" customHeight="1" x14ac:dyDescent="0.35">
      <c r="A6" s="332" t="s">
        <v>5</v>
      </c>
      <c r="B6" s="333"/>
      <c r="C6" s="333"/>
      <c r="D6" s="333"/>
      <c r="E6" s="333"/>
      <c r="F6" s="333"/>
      <c r="G6" s="333"/>
      <c r="H6" s="333"/>
      <c r="I6" s="333"/>
      <c r="J6" s="333"/>
      <c r="K6" s="105" t="s">
        <v>31</v>
      </c>
      <c r="L6" s="336" t="s">
        <v>32</v>
      </c>
    </row>
    <row r="7" spans="1:25" ht="21.75" customHeight="1" thickBot="1" x14ac:dyDescent="0.4">
      <c r="A7" s="334"/>
      <c r="B7" s="335"/>
      <c r="C7" s="335"/>
      <c r="D7" s="335"/>
      <c r="E7" s="335"/>
      <c r="F7" s="335"/>
      <c r="G7" s="335"/>
      <c r="H7" s="335"/>
      <c r="I7" s="335"/>
      <c r="J7" s="335"/>
      <c r="K7" s="106" t="s">
        <v>33</v>
      </c>
      <c r="L7" s="337"/>
      <c r="U7" s="97">
        <v>0</v>
      </c>
      <c r="V7" s="96">
        <f>+L8</f>
        <v>1.3073999999999999</v>
      </c>
      <c r="X7" s="96">
        <v>0</v>
      </c>
      <c r="Y7" s="97">
        <v>500000</v>
      </c>
    </row>
    <row r="8" spans="1:25" x14ac:dyDescent="0.35">
      <c r="A8" s="302"/>
      <c r="B8" s="306" t="s">
        <v>34</v>
      </c>
      <c r="C8" s="306"/>
      <c r="D8" s="306"/>
      <c r="E8" s="306"/>
      <c r="F8" s="306"/>
      <c r="G8" s="306"/>
      <c r="H8" s="306"/>
      <c r="I8" s="306"/>
      <c r="J8" s="107">
        <v>0</v>
      </c>
      <c r="K8" s="108" t="s">
        <v>35</v>
      </c>
      <c r="L8" s="109">
        <v>1.3073999999999999</v>
      </c>
      <c r="P8" s="97">
        <f>+'ปร.4(ก).'!L45</f>
        <v>0</v>
      </c>
      <c r="Q8" s="110"/>
      <c r="U8" s="111">
        <v>500000</v>
      </c>
      <c r="V8" s="109">
        <f>L8</f>
        <v>1.3073999999999999</v>
      </c>
      <c r="X8" s="111">
        <v>500000</v>
      </c>
      <c r="Y8" s="112">
        <v>1000000</v>
      </c>
    </row>
    <row r="9" spans="1:25" x14ac:dyDescent="0.35">
      <c r="A9" s="302"/>
      <c r="B9" s="306" t="s">
        <v>36</v>
      </c>
      <c r="C9" s="306"/>
      <c r="D9" s="306"/>
      <c r="E9" s="306"/>
      <c r="F9" s="306"/>
      <c r="G9" s="306"/>
      <c r="H9" s="306"/>
      <c r="I9" s="306"/>
      <c r="J9" s="107">
        <v>0</v>
      </c>
      <c r="K9" s="113">
        <v>1</v>
      </c>
      <c r="L9" s="114">
        <v>1.3049999999999999</v>
      </c>
      <c r="U9" s="112">
        <v>1000000</v>
      </c>
      <c r="V9" s="109">
        <f t="shared" ref="V9:V31" si="0">L9</f>
        <v>1.3049999999999999</v>
      </c>
      <c r="X9" s="112">
        <v>1000000</v>
      </c>
      <c r="Y9" s="112">
        <v>2000000</v>
      </c>
    </row>
    <row r="10" spans="1:25" s="116" customFormat="1" x14ac:dyDescent="0.35">
      <c r="A10" s="302"/>
      <c r="B10" s="306" t="s">
        <v>30</v>
      </c>
      <c r="C10" s="306"/>
      <c r="D10" s="306"/>
      <c r="E10" s="306"/>
      <c r="F10" s="306"/>
      <c r="G10" s="306"/>
      <c r="H10" s="306"/>
      <c r="I10" s="306"/>
      <c r="J10" s="107">
        <v>7.0000000000000007E-2</v>
      </c>
      <c r="K10" s="113">
        <v>2</v>
      </c>
      <c r="L10" s="115">
        <v>1.3035000000000001</v>
      </c>
      <c r="N10" s="96" t="s">
        <v>55</v>
      </c>
      <c r="O10" s="117"/>
      <c r="P10" s="117">
        <f>P8</f>
        <v>0</v>
      </c>
      <c r="Q10" s="96"/>
      <c r="S10" s="118"/>
      <c r="U10" s="112">
        <v>2000000</v>
      </c>
      <c r="V10" s="109">
        <f t="shared" si="0"/>
        <v>1.3035000000000001</v>
      </c>
      <c r="X10" s="112">
        <v>2000000</v>
      </c>
      <c r="Y10" s="112">
        <v>5000000</v>
      </c>
    </row>
    <row r="11" spans="1:25" s="116" customFormat="1" x14ac:dyDescent="0.35">
      <c r="A11" s="303"/>
      <c r="B11" s="344" t="s">
        <v>37</v>
      </c>
      <c r="C11" s="344"/>
      <c r="D11" s="344"/>
      <c r="E11" s="344"/>
      <c r="F11" s="344"/>
      <c r="G11" s="344"/>
      <c r="H11" s="344"/>
      <c r="I11" s="344"/>
      <c r="J11" s="119">
        <v>7.0000000000000007E-2</v>
      </c>
      <c r="K11" s="113">
        <v>5</v>
      </c>
      <c r="L11" s="115">
        <v>1.3003</v>
      </c>
      <c r="N11" s="96" t="s">
        <v>57</v>
      </c>
      <c r="P11" s="120">
        <f>VLOOKUP(P8,U7:V31,1)</f>
        <v>0</v>
      </c>
      <c r="Q11" s="96" t="s">
        <v>59</v>
      </c>
      <c r="R11" s="116">
        <f>VLOOKUP(P11,U7:V31,2)</f>
        <v>1.3073999999999999</v>
      </c>
      <c r="U11" s="112">
        <v>5000000</v>
      </c>
      <c r="V11" s="109">
        <f t="shared" si="0"/>
        <v>1.3003</v>
      </c>
      <c r="X11" s="112">
        <v>5000000</v>
      </c>
      <c r="Y11" s="121">
        <v>10000000</v>
      </c>
    </row>
    <row r="12" spans="1:25" s="116" customFormat="1" ht="21.75" customHeight="1" x14ac:dyDescent="0.35">
      <c r="A12" s="338" t="s">
        <v>38</v>
      </c>
      <c r="B12" s="339"/>
      <c r="C12" s="339"/>
      <c r="D12" s="339"/>
      <c r="E12" s="339"/>
      <c r="F12" s="339"/>
      <c r="G12" s="339"/>
      <c r="H12" s="339"/>
      <c r="I12" s="339"/>
      <c r="J12" s="340"/>
      <c r="K12" s="122">
        <v>10</v>
      </c>
      <c r="L12" s="123">
        <v>1.2943</v>
      </c>
      <c r="N12" s="96" t="s">
        <v>58</v>
      </c>
      <c r="P12" s="120">
        <f>VLOOKUP(P11,X7:Y31,2)</f>
        <v>500000</v>
      </c>
      <c r="Q12" s="96" t="s">
        <v>60</v>
      </c>
      <c r="R12" s="116">
        <f>VLOOKUP(P12,U7:V31,2)</f>
        <v>1.3073999999999999</v>
      </c>
      <c r="U12" s="121">
        <v>10000000</v>
      </c>
      <c r="V12" s="109">
        <f t="shared" si="0"/>
        <v>1.2943</v>
      </c>
      <c r="X12" s="121">
        <v>10000000</v>
      </c>
      <c r="Y12" s="121">
        <v>15000000</v>
      </c>
    </row>
    <row r="13" spans="1:25" s="116" customFormat="1" ht="21.75" customHeight="1" x14ac:dyDescent="0.35">
      <c r="A13" s="341"/>
      <c r="B13" s="342"/>
      <c r="C13" s="342"/>
      <c r="D13" s="342"/>
      <c r="E13" s="342"/>
      <c r="F13" s="342"/>
      <c r="G13" s="342"/>
      <c r="H13" s="342"/>
      <c r="I13" s="342"/>
      <c r="J13" s="343"/>
      <c r="K13" s="122">
        <v>15</v>
      </c>
      <c r="L13" s="124">
        <v>1.2594000000000001</v>
      </c>
      <c r="N13" s="96"/>
      <c r="Q13" s="96"/>
      <c r="U13" s="121">
        <v>15000000</v>
      </c>
      <c r="V13" s="109">
        <f t="shared" si="0"/>
        <v>1.2594000000000001</v>
      </c>
      <c r="X13" s="121">
        <v>15000000</v>
      </c>
      <c r="Y13" s="112">
        <v>20000000</v>
      </c>
    </row>
    <row r="14" spans="1:25" s="116" customFormat="1" ht="21.75" customHeight="1" x14ac:dyDescent="0.35">
      <c r="A14" s="320" t="s">
        <v>47</v>
      </c>
      <c r="B14" s="321"/>
      <c r="C14" s="321"/>
      <c r="D14" s="321"/>
      <c r="E14" s="313" t="s">
        <v>49</v>
      </c>
      <c r="F14" s="331" t="s">
        <v>52</v>
      </c>
      <c r="G14" s="321"/>
      <c r="H14" s="321"/>
      <c r="I14" s="313" t="s">
        <v>48</v>
      </c>
      <c r="J14" s="307"/>
      <c r="K14" s="113">
        <v>20</v>
      </c>
      <c r="L14" s="123">
        <v>1.2518</v>
      </c>
      <c r="N14" s="96"/>
      <c r="Q14" s="96"/>
      <c r="U14" s="112">
        <v>20000000</v>
      </c>
      <c r="V14" s="109">
        <f t="shared" si="0"/>
        <v>1.2518</v>
      </c>
      <c r="X14" s="112">
        <v>20000000</v>
      </c>
      <c r="Y14" s="112">
        <v>25000000</v>
      </c>
    </row>
    <row r="15" spans="1:25" s="116" customFormat="1" ht="21" customHeight="1" x14ac:dyDescent="0.35">
      <c r="A15" s="322"/>
      <c r="B15" s="323"/>
      <c r="C15" s="323"/>
      <c r="D15" s="323"/>
      <c r="E15" s="314"/>
      <c r="F15" s="325"/>
      <c r="G15" s="325"/>
      <c r="H15" s="325"/>
      <c r="I15" s="314"/>
      <c r="J15" s="301"/>
      <c r="K15" s="113">
        <v>25</v>
      </c>
      <c r="L15" s="115">
        <v>1.2248000000000001</v>
      </c>
      <c r="N15" s="96"/>
      <c r="Q15" s="96" t="s">
        <v>56</v>
      </c>
      <c r="U15" s="112">
        <v>25000000</v>
      </c>
      <c r="V15" s="109">
        <f t="shared" si="0"/>
        <v>1.2248000000000001</v>
      </c>
      <c r="X15" s="112">
        <v>25000000</v>
      </c>
      <c r="Y15" s="112">
        <v>30000000</v>
      </c>
    </row>
    <row r="16" spans="1:25" s="116" customFormat="1" ht="21" customHeight="1" x14ac:dyDescent="0.35">
      <c r="A16" s="324"/>
      <c r="B16" s="325"/>
      <c r="C16" s="325"/>
      <c r="D16" s="325"/>
      <c r="E16" s="315"/>
      <c r="F16" s="312" t="s">
        <v>39</v>
      </c>
      <c r="G16" s="312"/>
      <c r="H16" s="312"/>
      <c r="I16" s="315"/>
      <c r="J16" s="308"/>
      <c r="K16" s="113">
        <v>30</v>
      </c>
      <c r="L16" s="115">
        <v>1.2163999999999999</v>
      </c>
      <c r="N16" s="96" t="s">
        <v>95</v>
      </c>
      <c r="O16" s="125">
        <f>H20-H21</f>
        <v>0</v>
      </c>
      <c r="Q16" s="96"/>
      <c r="R16" s="116" t="s">
        <v>56</v>
      </c>
      <c r="U16" s="112">
        <v>30000000</v>
      </c>
      <c r="V16" s="109">
        <f t="shared" si="0"/>
        <v>1.2163999999999999</v>
      </c>
      <c r="X16" s="112">
        <v>30000000</v>
      </c>
      <c r="Y16" s="112">
        <v>40000000</v>
      </c>
    </row>
    <row r="17" spans="1:25" s="116" customFormat="1" x14ac:dyDescent="0.35">
      <c r="A17" s="309" t="s">
        <v>61</v>
      </c>
      <c r="B17" s="126" t="s">
        <v>40</v>
      </c>
      <c r="C17" s="126"/>
      <c r="D17" s="126"/>
      <c r="E17" s="126"/>
      <c r="F17" s="126"/>
      <c r="G17" s="127" t="s">
        <v>62</v>
      </c>
      <c r="H17" s="316">
        <f>+'ปร.4(ก).'!L45</f>
        <v>0</v>
      </c>
      <c r="I17" s="317"/>
      <c r="J17" s="318"/>
      <c r="K17" s="113">
        <v>40</v>
      </c>
      <c r="L17" s="115">
        <v>1.2161</v>
      </c>
      <c r="N17" s="96" t="s">
        <v>96</v>
      </c>
      <c r="O17" s="125">
        <f>H17-H18</f>
        <v>0</v>
      </c>
      <c r="Q17" s="96"/>
      <c r="U17" s="112">
        <v>40000000</v>
      </c>
      <c r="V17" s="109">
        <f t="shared" si="0"/>
        <v>1.2161</v>
      </c>
      <c r="X17" s="112">
        <v>40000000</v>
      </c>
      <c r="Y17" s="112">
        <v>50000000</v>
      </c>
    </row>
    <row r="18" spans="1:25" s="116" customFormat="1" x14ac:dyDescent="0.35">
      <c r="A18" s="310"/>
      <c r="B18" s="128" t="s">
        <v>41</v>
      </c>
      <c r="C18" s="128"/>
      <c r="D18" s="128"/>
      <c r="E18" s="128"/>
      <c r="F18" s="128"/>
      <c r="G18" s="129" t="s">
        <v>62</v>
      </c>
      <c r="H18" s="319">
        <f>P11</f>
        <v>0</v>
      </c>
      <c r="I18" s="300"/>
      <c r="J18" s="301"/>
      <c r="K18" s="113">
        <v>50</v>
      </c>
      <c r="L18" s="115">
        <v>1.2159</v>
      </c>
      <c r="N18" s="130" t="s">
        <v>97</v>
      </c>
      <c r="O18" s="131">
        <f>O16*O17</f>
        <v>0</v>
      </c>
      <c r="Q18" s="96"/>
      <c r="U18" s="112">
        <v>50000000</v>
      </c>
      <c r="V18" s="109">
        <f t="shared" si="0"/>
        <v>1.2159</v>
      </c>
      <c r="X18" s="112">
        <v>50000000</v>
      </c>
      <c r="Y18" s="112">
        <v>60000000</v>
      </c>
    </row>
    <row r="19" spans="1:25" s="116" customFormat="1" x14ac:dyDescent="0.35">
      <c r="A19" s="310"/>
      <c r="B19" s="128" t="s">
        <v>42</v>
      </c>
      <c r="C19" s="128"/>
      <c r="D19" s="128"/>
      <c r="E19" s="128"/>
      <c r="F19" s="128"/>
      <c r="G19" s="129" t="s">
        <v>62</v>
      </c>
      <c r="H19" s="319">
        <f>P12</f>
        <v>500000</v>
      </c>
      <c r="I19" s="300"/>
      <c r="J19" s="301"/>
      <c r="K19" s="113">
        <v>60</v>
      </c>
      <c r="L19" s="114">
        <v>1.2060999999999999</v>
      </c>
      <c r="N19" s="96" t="s">
        <v>98</v>
      </c>
      <c r="O19" s="125">
        <f>H19-H18</f>
        <v>500000</v>
      </c>
      <c r="Q19" s="96"/>
      <c r="U19" s="112">
        <v>60000000</v>
      </c>
      <c r="V19" s="109">
        <f t="shared" si="0"/>
        <v>1.2060999999999999</v>
      </c>
      <c r="X19" s="112">
        <v>60000000</v>
      </c>
      <c r="Y19" s="112">
        <v>70000000</v>
      </c>
    </row>
    <row r="20" spans="1:25" s="116" customFormat="1" x14ac:dyDescent="0.35">
      <c r="A20" s="310"/>
      <c r="B20" s="128" t="s">
        <v>43</v>
      </c>
      <c r="C20" s="128"/>
      <c r="D20" s="128"/>
      <c r="E20" s="128"/>
      <c r="F20" s="128"/>
      <c r="G20" s="129" t="s">
        <v>62</v>
      </c>
      <c r="H20" s="300">
        <f>R11</f>
        <v>1.3073999999999999</v>
      </c>
      <c r="I20" s="300"/>
      <c r="J20" s="301"/>
      <c r="K20" s="113">
        <v>70</v>
      </c>
      <c r="L20" s="114">
        <v>1.2050000000000001</v>
      </c>
      <c r="N20" s="96" t="s">
        <v>99</v>
      </c>
      <c r="O20" s="125">
        <f>O18/O19</f>
        <v>0</v>
      </c>
      <c r="Q20" s="96"/>
      <c r="U20" s="112">
        <v>70000000</v>
      </c>
      <c r="V20" s="109">
        <f t="shared" si="0"/>
        <v>1.2050000000000001</v>
      </c>
      <c r="X20" s="112">
        <v>70000000</v>
      </c>
      <c r="Y20" s="112">
        <v>80000000</v>
      </c>
    </row>
    <row r="21" spans="1:25" s="116" customFormat="1" x14ac:dyDescent="0.35">
      <c r="A21" s="311"/>
      <c r="B21" s="132" t="s">
        <v>44</v>
      </c>
      <c r="C21" s="132"/>
      <c r="D21" s="132"/>
      <c r="E21" s="132"/>
      <c r="F21" s="132"/>
      <c r="G21" s="133" t="s">
        <v>62</v>
      </c>
      <c r="H21" s="304">
        <f>R12</f>
        <v>1.3073999999999999</v>
      </c>
      <c r="I21" s="304"/>
      <c r="J21" s="305"/>
      <c r="K21" s="113">
        <v>80</v>
      </c>
      <c r="L21" s="114">
        <v>1.2050000000000001</v>
      </c>
      <c r="N21" s="96" t="s">
        <v>100</v>
      </c>
      <c r="O21" s="134">
        <f>ROUND(H20-O20,4)</f>
        <v>1.3073999999999999</v>
      </c>
      <c r="Q21" s="96"/>
      <c r="U21" s="112">
        <v>80000000</v>
      </c>
      <c r="V21" s="109">
        <f t="shared" si="0"/>
        <v>1.2050000000000001</v>
      </c>
      <c r="X21" s="112">
        <v>80000000</v>
      </c>
      <c r="Y21" s="112">
        <v>90000000</v>
      </c>
    </row>
    <row r="22" spans="1:25" s="116" customFormat="1" x14ac:dyDescent="0.35">
      <c r="A22" s="135"/>
      <c r="B22" s="136" t="s">
        <v>63</v>
      </c>
      <c r="C22" s="137"/>
      <c r="D22" s="137"/>
      <c r="E22" s="137"/>
      <c r="F22" s="137"/>
      <c r="G22" s="137"/>
      <c r="H22" s="137"/>
      <c r="I22" s="137"/>
      <c r="J22" s="138"/>
      <c r="K22" s="113">
        <v>90</v>
      </c>
      <c r="L22" s="114">
        <v>1.2049000000000001</v>
      </c>
      <c r="N22" s="96"/>
      <c r="Q22" s="96"/>
      <c r="U22" s="112">
        <v>90000000</v>
      </c>
      <c r="V22" s="109">
        <f t="shared" si="0"/>
        <v>1.2049000000000001</v>
      </c>
      <c r="X22" s="112">
        <v>90000000</v>
      </c>
      <c r="Y22" s="112">
        <v>100000000</v>
      </c>
    </row>
    <row r="23" spans="1:25" s="116" customFormat="1" x14ac:dyDescent="0.35">
      <c r="A23" s="139">
        <f>R11</f>
        <v>1.3073999999999999</v>
      </c>
      <c r="B23" s="140" t="s">
        <v>69</v>
      </c>
      <c r="C23" s="53">
        <f>R11</f>
        <v>1.3073999999999999</v>
      </c>
      <c r="D23" s="53" t="s">
        <v>28</v>
      </c>
      <c r="E23" s="54">
        <f>R12</f>
        <v>1.3073999999999999</v>
      </c>
      <c r="F23" s="55" t="s">
        <v>66</v>
      </c>
      <c r="G23" s="55">
        <f>P10</f>
        <v>0</v>
      </c>
      <c r="H23" s="55" t="s">
        <v>28</v>
      </c>
      <c r="I23" s="56">
        <f>P11</f>
        <v>0</v>
      </c>
      <c r="J23" s="141" t="s">
        <v>65</v>
      </c>
      <c r="K23" s="113">
        <v>100</v>
      </c>
      <c r="L23" s="114">
        <v>1.2049000000000001</v>
      </c>
      <c r="N23" s="96"/>
      <c r="Q23" s="96"/>
      <c r="U23" s="112">
        <v>100000000</v>
      </c>
      <c r="V23" s="109">
        <f t="shared" si="0"/>
        <v>1.2049000000000001</v>
      </c>
      <c r="X23" s="112">
        <v>100000000</v>
      </c>
      <c r="Y23" s="112">
        <v>150000000</v>
      </c>
    </row>
    <row r="24" spans="1:25" s="116" customFormat="1" x14ac:dyDescent="0.35">
      <c r="A24" s="142"/>
      <c r="B24" s="143"/>
      <c r="C24" s="143"/>
      <c r="D24" s="140" t="s">
        <v>64</v>
      </c>
      <c r="E24" s="57">
        <f>P12</f>
        <v>500000</v>
      </c>
      <c r="F24" s="143" t="s">
        <v>28</v>
      </c>
      <c r="G24" s="57">
        <f>P11</f>
        <v>0</v>
      </c>
      <c r="H24" s="144" t="s">
        <v>65</v>
      </c>
      <c r="I24" s="143"/>
      <c r="J24" s="145"/>
      <c r="K24" s="113">
        <v>150</v>
      </c>
      <c r="L24" s="114">
        <v>1.2022999999999999</v>
      </c>
      <c r="N24" s="96"/>
      <c r="Q24" s="96"/>
      <c r="U24" s="112">
        <v>150000000</v>
      </c>
      <c r="V24" s="109">
        <f t="shared" si="0"/>
        <v>1.2022999999999999</v>
      </c>
      <c r="X24" s="112">
        <v>150000000</v>
      </c>
      <c r="Y24" s="112">
        <v>200000000</v>
      </c>
    </row>
    <row r="25" spans="1:25" s="116" customFormat="1" ht="21.75" customHeight="1" x14ac:dyDescent="0.35">
      <c r="A25" s="142"/>
      <c r="B25" s="146"/>
      <c r="C25" s="140"/>
      <c r="D25" s="140"/>
      <c r="E25" s="140"/>
      <c r="F25" s="147"/>
      <c r="G25" s="147"/>
      <c r="H25" s="147"/>
      <c r="I25" s="147"/>
      <c r="J25" s="148"/>
      <c r="K25" s="113">
        <v>200</v>
      </c>
      <c r="L25" s="114">
        <v>1.2022999999999999</v>
      </c>
      <c r="N25" s="96"/>
      <c r="Q25" s="96"/>
      <c r="R25" s="129"/>
      <c r="U25" s="112">
        <v>200000000</v>
      </c>
      <c r="V25" s="109">
        <f t="shared" si="0"/>
        <v>1.2022999999999999</v>
      </c>
      <c r="X25" s="112">
        <v>200000000</v>
      </c>
      <c r="Y25" s="112">
        <v>250000000</v>
      </c>
    </row>
    <row r="26" spans="1:25" s="116" customFormat="1" x14ac:dyDescent="0.35">
      <c r="A26" s="142"/>
      <c r="B26" s="143"/>
      <c r="C26" s="149" t="s">
        <v>67</v>
      </c>
      <c r="D26" s="143"/>
      <c r="E26" s="143"/>
      <c r="F26" s="143"/>
      <c r="G26" s="57">
        <f>P8</f>
        <v>0</v>
      </c>
      <c r="H26" s="143"/>
      <c r="I26" s="144" t="s">
        <v>50</v>
      </c>
      <c r="J26" s="143"/>
      <c r="K26" s="113">
        <v>250</v>
      </c>
      <c r="L26" s="114">
        <v>1.2013</v>
      </c>
      <c r="N26" s="96"/>
      <c r="Q26" s="96"/>
      <c r="R26" s="129"/>
      <c r="U26" s="112">
        <v>250000000</v>
      </c>
      <c r="V26" s="109">
        <f t="shared" si="0"/>
        <v>1.2013</v>
      </c>
      <c r="X26" s="112">
        <v>250000000</v>
      </c>
      <c r="Y26" s="112">
        <v>300000000</v>
      </c>
    </row>
    <row r="27" spans="1:25" s="116" customFormat="1" ht="21.75" thickBot="1" x14ac:dyDescent="0.4">
      <c r="A27" s="142"/>
      <c r="B27" s="150"/>
      <c r="C27" s="149" t="s">
        <v>68</v>
      </c>
      <c r="D27" s="150"/>
      <c r="E27" s="150"/>
      <c r="F27" s="150"/>
      <c r="G27" s="151">
        <f>ปร.5!L9</f>
        <v>1.3073999999999999</v>
      </c>
      <c r="H27" s="150"/>
      <c r="I27" s="150"/>
      <c r="J27" s="150"/>
      <c r="K27" s="113">
        <v>300</v>
      </c>
      <c r="L27" s="114">
        <v>1.1951000000000001</v>
      </c>
      <c r="N27" s="96"/>
      <c r="Q27" s="96"/>
      <c r="R27" s="129"/>
      <c r="U27" s="112">
        <v>300000000</v>
      </c>
      <c r="V27" s="109">
        <f t="shared" si="0"/>
        <v>1.1951000000000001</v>
      </c>
      <c r="X27" s="112">
        <v>300000000</v>
      </c>
      <c r="Y27" s="112">
        <v>350000000</v>
      </c>
    </row>
    <row r="28" spans="1:25" s="116" customFormat="1" ht="21.75" thickTop="1" x14ac:dyDescent="0.35">
      <c r="A28" s="142"/>
      <c r="B28" s="150"/>
      <c r="C28" s="150"/>
      <c r="D28" s="150"/>
      <c r="E28" s="150"/>
      <c r="F28" s="150"/>
      <c r="G28" s="150"/>
      <c r="H28" s="150"/>
      <c r="I28" s="150"/>
      <c r="J28" s="150"/>
      <c r="K28" s="113">
        <v>350</v>
      </c>
      <c r="L28" s="114">
        <v>1.1866000000000001</v>
      </c>
      <c r="N28" s="96"/>
      <c r="Q28" s="96"/>
      <c r="R28" s="152"/>
      <c r="U28" s="112">
        <v>350000000</v>
      </c>
      <c r="V28" s="109">
        <f t="shared" si="0"/>
        <v>1.1866000000000001</v>
      </c>
      <c r="X28" s="112">
        <v>350000000</v>
      </c>
      <c r="Y28" s="112">
        <v>400000000</v>
      </c>
    </row>
    <row r="29" spans="1:25" s="116" customFormat="1" x14ac:dyDescent="0.35">
      <c r="A29" s="142"/>
      <c r="B29" s="150"/>
      <c r="C29" s="150"/>
      <c r="D29" s="150"/>
      <c r="E29" s="150"/>
      <c r="F29" s="150"/>
      <c r="G29" s="150"/>
      <c r="H29" s="150"/>
      <c r="I29" s="150" t="s">
        <v>56</v>
      </c>
      <c r="J29" s="150"/>
      <c r="K29" s="113">
        <v>400</v>
      </c>
      <c r="L29" s="114">
        <v>1.1858</v>
      </c>
      <c r="N29" s="96"/>
      <c r="Q29" s="96"/>
      <c r="R29" s="129"/>
      <c r="U29" s="112">
        <v>400000000</v>
      </c>
      <c r="V29" s="109">
        <f t="shared" si="0"/>
        <v>1.1858</v>
      </c>
      <c r="X29" s="112">
        <v>400000000</v>
      </c>
      <c r="Y29" s="112">
        <v>500000000</v>
      </c>
    </row>
    <row r="30" spans="1:25" s="116" customFormat="1" ht="21.75" thickBot="1" x14ac:dyDescent="0.4">
      <c r="A30" s="142"/>
      <c r="B30" s="150"/>
      <c r="C30" s="150"/>
      <c r="D30" s="150"/>
      <c r="E30" s="150"/>
      <c r="F30" s="150"/>
      <c r="G30" s="150"/>
      <c r="H30" s="150"/>
      <c r="I30" s="150"/>
      <c r="J30" s="150"/>
      <c r="K30" s="113">
        <v>500</v>
      </c>
      <c r="L30" s="114">
        <v>1.1853</v>
      </c>
      <c r="N30" s="96"/>
      <c r="Q30" s="96"/>
      <c r="R30" s="129"/>
      <c r="U30" s="112">
        <v>500000000</v>
      </c>
      <c r="V30" s="109">
        <f t="shared" si="0"/>
        <v>1.1853</v>
      </c>
      <c r="X30" s="112">
        <v>500000000</v>
      </c>
      <c r="Y30" s="153">
        <v>500000001</v>
      </c>
    </row>
    <row r="31" spans="1:25" s="116" customFormat="1" ht="21.75" thickBot="1" x14ac:dyDescent="0.4">
      <c r="A31" s="154"/>
      <c r="B31" s="155"/>
      <c r="C31" s="155"/>
      <c r="D31" s="155"/>
      <c r="E31" s="155"/>
      <c r="F31" s="155"/>
      <c r="G31" s="155"/>
      <c r="H31" s="155"/>
      <c r="I31" s="155"/>
      <c r="J31" s="155"/>
      <c r="K31" s="156" t="s">
        <v>45</v>
      </c>
      <c r="L31" s="157">
        <v>1.1788000000000001</v>
      </c>
      <c r="N31" s="96"/>
      <c r="Q31" s="96"/>
      <c r="R31" s="129"/>
      <c r="U31" s="153">
        <v>500000001</v>
      </c>
      <c r="V31" s="109">
        <f t="shared" si="0"/>
        <v>1.1788000000000001</v>
      </c>
      <c r="X31" s="153">
        <v>500000001</v>
      </c>
      <c r="Y31" s="147"/>
    </row>
    <row r="32" spans="1:25" x14ac:dyDescent="0.35">
      <c r="A32" s="116" t="s">
        <v>51</v>
      </c>
    </row>
    <row r="33" spans="1:10" x14ac:dyDescent="0.35">
      <c r="A33" s="116" t="s">
        <v>53</v>
      </c>
    </row>
    <row r="34" spans="1:10" x14ac:dyDescent="0.35">
      <c r="A34" s="328"/>
      <c r="B34" s="328"/>
      <c r="C34" s="328"/>
      <c r="D34" s="328"/>
      <c r="E34" s="96" t="s">
        <v>79</v>
      </c>
      <c r="F34" s="326" t="str">
        <f>+'ปร.4(ก).'!G49</f>
        <v>.......................................................</v>
      </c>
      <c r="G34" s="326"/>
      <c r="H34" s="326"/>
      <c r="I34" s="326"/>
      <c r="J34" s="326"/>
    </row>
    <row r="35" spans="1:10" x14ac:dyDescent="0.35">
      <c r="F35" s="327" t="str">
        <f>+'ปร.4(ก).'!G50</f>
        <v>(ชื่อ สกุล ผู้ประมาณการ)</v>
      </c>
      <c r="G35" s="327"/>
      <c r="H35" s="327"/>
      <c r="I35" s="327"/>
      <c r="J35" s="327"/>
    </row>
    <row r="36" spans="1:10" x14ac:dyDescent="0.35">
      <c r="H36" s="96" t="str">
        <f>+'ปร.4(ก).'!G51</f>
        <v>ตำแหน่ง...........................................</v>
      </c>
    </row>
  </sheetData>
  <sheetProtection algorithmName="SHA-512" hashValue="Abh9PJT3y/OX0VRz6I/MmnoW71t+fuOv5Qkdl52EGqyNH56CChVP1cIA8GtLL7ov5Ass0rsFN3bNVwQ8eV4gvQ==" saltValue="dUsuoUYd5of5iraDuPTBpw==" spinCount="100000" sheet="1" selectLockedCells="1"/>
  <mergeCells count="30">
    <mergeCell ref="F34:J34"/>
    <mergeCell ref="F35:J35"/>
    <mergeCell ref="A34:D34"/>
    <mergeCell ref="A1:L1"/>
    <mergeCell ref="B4:L4"/>
    <mergeCell ref="A5:L5"/>
    <mergeCell ref="E14:E16"/>
    <mergeCell ref="F14:H15"/>
    <mergeCell ref="B8:I8"/>
    <mergeCell ref="A6:J7"/>
    <mergeCell ref="L6:L7"/>
    <mergeCell ref="A12:J13"/>
    <mergeCell ref="B10:I10"/>
    <mergeCell ref="B11:I11"/>
    <mergeCell ref="A2:C2"/>
    <mergeCell ref="D2:L2"/>
    <mergeCell ref="B3:I3"/>
    <mergeCell ref="K3:L3"/>
    <mergeCell ref="H20:J20"/>
    <mergeCell ref="A8:A11"/>
    <mergeCell ref="H21:J21"/>
    <mergeCell ref="B9:I9"/>
    <mergeCell ref="J14:J16"/>
    <mergeCell ref="A17:A21"/>
    <mergeCell ref="F16:H16"/>
    <mergeCell ref="I14:I16"/>
    <mergeCell ref="H17:J17"/>
    <mergeCell ref="H18:J18"/>
    <mergeCell ref="A14:D16"/>
    <mergeCell ref="H19:J19"/>
  </mergeCells>
  <phoneticPr fontId="3" type="noConversion"/>
  <printOptions horizontalCentered="1"/>
  <pageMargins left="0.43307086614173229" right="0.19685039370078741" top="0.6692913385826772" bottom="0.6692913385826772" header="0.19685039370078741" footer="0.27559055118110237"/>
  <pageSetup paperSize="9" orientation="portrait" horizontalDpi="300" verticalDpi="300" r:id="rId1"/>
  <headerFooter alignWithMargins="0">
    <oddHeader>&amp;C&amp;"TH SarabunPSK,ตัวหนา"&amp;22&amp;F</oddHeader>
  </headerFooter>
  <ignoredErrors>
    <ignoredError sqref="O16:O21 H36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5241C-CC55-4A31-97FB-BB37408ADB3F}">
  <dimension ref="A1:I37"/>
  <sheetViews>
    <sheetView showGridLines="0" zoomScale="115" zoomScaleNormal="115" workbookViewId="0">
      <selection activeCell="D11" sqref="D11"/>
    </sheetView>
  </sheetViews>
  <sheetFormatPr defaultRowHeight="18.75" x14ac:dyDescent="0.3"/>
  <cols>
    <col min="1" max="1" width="8.28515625" style="8" customWidth="1"/>
    <col min="2" max="2" width="11" style="8" bestFit="1" customWidth="1"/>
    <col min="3" max="3" width="10" style="8" customWidth="1"/>
    <col min="4" max="16384" width="9.140625" style="8"/>
  </cols>
  <sheetData>
    <row r="1" spans="1:9" x14ac:dyDescent="0.3">
      <c r="A1" s="346" t="s">
        <v>87</v>
      </c>
      <c r="B1" s="346"/>
      <c r="C1" s="346"/>
      <c r="D1" s="346"/>
      <c r="E1" s="346"/>
      <c r="F1" s="346"/>
      <c r="G1" s="346"/>
      <c r="H1" s="346"/>
      <c r="I1" s="346"/>
    </row>
    <row r="3" spans="1:9" x14ac:dyDescent="0.3">
      <c r="A3" s="8" t="str">
        <f>'ปร.4(ก).'!A2:B2</f>
        <v>งานปรับปรุง/ซ่อมแซม</v>
      </c>
      <c r="B3" s="91"/>
      <c r="C3" s="91" t="str">
        <f>'ปร.4(ก).'!E2</f>
        <v>………………………………………………………………………………..</v>
      </c>
      <c r="D3" s="91"/>
    </row>
    <row r="4" spans="1:9" x14ac:dyDescent="0.3">
      <c r="A4" s="8" t="s">
        <v>88</v>
      </c>
      <c r="C4" s="8" t="str">
        <f>'ปร.4(ก).'!B3</f>
        <v>…………………………………………………..</v>
      </c>
      <c r="G4" s="8" t="s">
        <v>112</v>
      </c>
    </row>
    <row r="6" spans="1:9" x14ac:dyDescent="0.3">
      <c r="B6" s="8" t="s">
        <v>89</v>
      </c>
    </row>
    <row r="7" spans="1:9" x14ac:dyDescent="0.3">
      <c r="A7" s="8" t="s">
        <v>90</v>
      </c>
    </row>
    <row r="8" spans="1:9" x14ac:dyDescent="0.3">
      <c r="A8" s="92" t="s">
        <v>91</v>
      </c>
    </row>
    <row r="9" spans="1:9" x14ac:dyDescent="0.3">
      <c r="A9" s="92"/>
      <c r="B9" s="171"/>
    </row>
    <row r="14" spans="1:9" x14ac:dyDescent="0.3">
      <c r="B14" s="171"/>
    </row>
    <row r="18" spans="1:2" x14ac:dyDescent="0.3">
      <c r="A18" s="92" t="s">
        <v>92</v>
      </c>
    </row>
    <row r="19" spans="1:2" x14ac:dyDescent="0.3">
      <c r="A19" s="92"/>
      <c r="B19" s="171"/>
    </row>
    <row r="26" spans="1:2" x14ac:dyDescent="0.3">
      <c r="B26" s="171"/>
    </row>
    <row r="33" spans="2:8" x14ac:dyDescent="0.3">
      <c r="B33" s="8" t="s">
        <v>79</v>
      </c>
      <c r="D33" s="188" t="s">
        <v>93</v>
      </c>
      <c r="E33" s="188"/>
      <c r="F33" s="188"/>
      <c r="G33" s="93"/>
      <c r="H33" s="29"/>
    </row>
    <row r="34" spans="2:8" x14ac:dyDescent="0.3">
      <c r="D34" s="188" t="str">
        <f>+'ปร.4(ก).'!G50</f>
        <v>(ชื่อ สกุล ผู้ประมาณการ)</v>
      </c>
      <c r="E34" s="188"/>
      <c r="F34" s="188"/>
      <c r="H34" s="29"/>
    </row>
    <row r="36" spans="2:8" x14ac:dyDescent="0.3">
      <c r="B36" s="8" t="s">
        <v>80</v>
      </c>
      <c r="D36" s="188" t="s">
        <v>93</v>
      </c>
      <c r="E36" s="188"/>
      <c r="F36" s="188"/>
      <c r="G36" s="93" t="str">
        <f>+'ปร.4(ก).'!I53</f>
        <v>ตำแหน่งผู้อำนวยการโรงเรียน</v>
      </c>
      <c r="H36" s="29"/>
    </row>
    <row r="37" spans="2:8" x14ac:dyDescent="0.3">
      <c r="D37" s="188" t="str">
        <f>+'ปร.4(ก).'!G54</f>
        <v>(ชื่อ - สกุล ผู้บริหาร)</v>
      </c>
      <c r="E37" s="188"/>
      <c r="F37" s="188"/>
      <c r="H37" s="29"/>
    </row>
  </sheetData>
  <mergeCells count="5">
    <mergeCell ref="A1:I1"/>
    <mergeCell ref="D36:F36"/>
    <mergeCell ref="D37:F37"/>
    <mergeCell ref="D33:F33"/>
    <mergeCell ref="D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ปร.4(ก).</vt:lpstr>
      <vt:lpstr>ปร.5</vt:lpstr>
      <vt:lpstr>ปร.6</vt:lpstr>
      <vt:lpstr>Factor F</vt:lpstr>
      <vt:lpstr>แบบรูป</vt:lpstr>
      <vt:lpstr>'Factor F'!Print_Area</vt:lpstr>
      <vt:lpstr>ปร.5!Print_Area</vt:lpstr>
      <vt:lpstr>ปร.6!Print_Area</vt:lpstr>
      <vt:lpstr>'ปร.4(ก).'!Print_Titles</vt:lpstr>
    </vt:vector>
  </TitlesOfParts>
  <Company>SK.Civil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uthai</cp:lastModifiedBy>
  <cp:lastPrinted>2022-10-21T03:29:56Z</cp:lastPrinted>
  <dcterms:created xsi:type="dcterms:W3CDTF">2012-02-29T01:43:10Z</dcterms:created>
  <dcterms:modified xsi:type="dcterms:W3CDTF">2023-06-08T03:21:36Z</dcterms:modified>
</cp:coreProperties>
</file>